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defaultThemeVersion="124226"/>
  <xr:revisionPtr revIDLastSave="0" documentId="8_{A2EBF5E5-472C-4C50-A422-25398104C02B}" xr6:coauthVersionLast="47" xr6:coauthVersionMax="47" xr10:uidLastSave="{00000000-0000-0000-0000-000000000000}"/>
  <workbookProtection workbookAlgorithmName="SHA-512" workbookHashValue="VTxENTGh6opd6RG2pVMlHo2MGylJHa6v5L9p/cCTMwwAs++RrWP16SVJx9arJQnJrnsuEpzs6LOlg/RfeWu33A==" workbookSaltValue="bo61zW8fdgr3eTPbXNSkuQ==" workbookSpinCount="100000" lockStructure="1"/>
  <bookViews>
    <workbookView xWindow="-120" yWindow="-120" windowWidth="29040" windowHeight="15720" tabRatio="698" xr2:uid="{00000000-000D-0000-FFFF-FFFF00000000}"/>
  </bookViews>
  <sheets>
    <sheet name="（様式1-1）エントリーシート" sheetId="6" r:id="rId1"/>
    <sheet name="（様式1-2）エントリーシート " sheetId="11" r:id="rId2"/>
    <sheet name="提案イメージ" sheetId="10" r:id="rId3"/>
    <sheet name="【記入例】様式1-1" sheetId="12" r:id="rId4"/>
    <sheet name="【記入例】様式1-2" sheetId="17" r:id="rId5"/>
    <sheet name="【記入例】提案イメージ" sheetId="14" r:id="rId6"/>
    <sheet name="チェック項目リスト" sheetId="19" state="hidden" r:id="rId7"/>
    <sheet name="選択項目" sheetId="18" state="hidden" r:id="rId8"/>
  </sheets>
  <definedNames>
    <definedName name="_xlnm.Print_Area" localSheetId="0">'（様式1-1）エントリーシート'!$A$1:$M$31</definedName>
    <definedName name="_xlnm.Print_Area" localSheetId="1">'（様式1-2）エントリーシート '!$A$1:$M$18</definedName>
    <definedName name="_xlnm.Print_Area" localSheetId="3">'【記入例】様式1-1'!$B$1:$M$34</definedName>
    <definedName name="_xlnm.Print_Area" localSheetId="4">'【記入例】様式1-2'!$B$1:$M$14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9" l="1"/>
  <c r="C1" i="19" s="1"/>
  <c r="C57" i="19"/>
  <c r="C46" i="19" l="1"/>
  <c r="C44" i="19"/>
  <c r="C43" i="19"/>
  <c r="C42" i="19"/>
  <c r="C38" i="19"/>
  <c r="C36" i="19"/>
  <c r="C35" i="19"/>
  <c r="C34" i="19"/>
  <c r="C30" i="19"/>
  <c r="C28" i="19"/>
  <c r="C27" i="19"/>
  <c r="C26" i="19"/>
  <c r="C22" i="19"/>
  <c r="C20" i="19"/>
  <c r="C19" i="19"/>
  <c r="C18" i="19"/>
  <c r="C14" i="19"/>
  <c r="C12" i="19"/>
  <c r="C11" i="19"/>
  <c r="C10" i="19"/>
  <c r="C49" i="19"/>
  <c r="C41" i="19"/>
  <c r="C33" i="19"/>
  <c r="C25" i="19"/>
  <c r="C17" i="19"/>
  <c r="D23" i="19"/>
  <c r="S58" i="19"/>
  <c r="R47" i="19"/>
  <c r="Q46" i="19"/>
  <c r="Q38" i="19"/>
  <c r="Q30" i="19"/>
  <c r="Q22" i="19"/>
  <c r="Q14" i="19"/>
  <c r="P44" i="19"/>
  <c r="P36" i="19"/>
  <c r="P28" i="19"/>
  <c r="P20" i="19"/>
  <c r="P12" i="19"/>
  <c r="O12" i="19"/>
  <c r="O20" i="19"/>
  <c r="O28" i="19"/>
  <c r="O36" i="19"/>
  <c r="O44" i="19"/>
  <c r="M43" i="19"/>
  <c r="L43" i="19"/>
  <c r="K43" i="19"/>
  <c r="J43" i="19"/>
  <c r="I43" i="19"/>
  <c r="H43" i="19"/>
  <c r="G43" i="19"/>
  <c r="F43" i="19"/>
  <c r="M35" i="19"/>
  <c r="L35" i="19"/>
  <c r="K35" i="19"/>
  <c r="J35" i="19"/>
  <c r="I35" i="19"/>
  <c r="H35" i="19"/>
  <c r="G35" i="19"/>
  <c r="F35" i="19"/>
  <c r="M27" i="19"/>
  <c r="L27" i="19"/>
  <c r="K27" i="19"/>
  <c r="J27" i="19"/>
  <c r="I27" i="19"/>
  <c r="H27" i="19"/>
  <c r="G27" i="19"/>
  <c r="F27" i="19"/>
  <c r="M19" i="19"/>
  <c r="L19" i="19"/>
  <c r="K19" i="19"/>
  <c r="J19" i="19"/>
  <c r="I19" i="19"/>
  <c r="H19" i="19"/>
  <c r="G19" i="19"/>
  <c r="F19" i="19"/>
  <c r="M11" i="19"/>
  <c r="L11" i="19"/>
  <c r="K11" i="19"/>
  <c r="E39" i="19"/>
  <c r="E31" i="19"/>
  <c r="E15" i="19"/>
  <c r="D69" i="19"/>
  <c r="D68" i="19"/>
  <c r="D67" i="19"/>
  <c r="D66" i="19"/>
  <c r="D65" i="19"/>
  <c r="D64" i="19"/>
  <c r="D63" i="19"/>
  <c r="D62" i="19"/>
  <c r="D61" i="19"/>
  <c r="D58" i="19"/>
  <c r="D57" i="19"/>
  <c r="D55" i="19"/>
  <c r="D54" i="19"/>
  <c r="D53" i="19"/>
  <c r="D50" i="19"/>
  <c r="D49" i="19"/>
  <c r="D47" i="19"/>
  <c r="D46" i="19"/>
  <c r="D45" i="19"/>
  <c r="D44" i="19"/>
  <c r="D43" i="19"/>
  <c r="D42" i="19"/>
  <c r="D41" i="19"/>
  <c r="D40" i="19"/>
  <c r="D39" i="19"/>
  <c r="D38" i="19"/>
  <c r="D37" i="19"/>
  <c r="D36" i="19"/>
  <c r="D35" i="19"/>
  <c r="D34" i="19"/>
  <c r="D33" i="19"/>
  <c r="D32" i="19"/>
  <c r="D31" i="19"/>
  <c r="D30" i="19"/>
  <c r="D29" i="19"/>
  <c r="D28" i="19"/>
  <c r="D27" i="19"/>
  <c r="D26" i="19"/>
  <c r="D25" i="19"/>
  <c r="D24" i="19"/>
  <c r="D22" i="19"/>
  <c r="D21" i="19"/>
  <c r="D20" i="19"/>
  <c r="D19" i="19"/>
  <c r="D18" i="19"/>
  <c r="D17" i="19"/>
  <c r="D16" i="19"/>
  <c r="D15" i="19"/>
  <c r="E7" i="19"/>
  <c r="J11" i="19"/>
  <c r="I11" i="19"/>
  <c r="H11" i="19"/>
  <c r="G11" i="19"/>
  <c r="F11" i="19"/>
  <c r="D14" i="19"/>
  <c r="D13" i="19"/>
  <c r="D12" i="19"/>
  <c r="D11" i="19"/>
  <c r="D10" i="19"/>
  <c r="D9" i="19"/>
  <c r="D8" i="19"/>
  <c r="D7" i="19"/>
  <c r="D6" i="19"/>
  <c r="D5" i="19"/>
  <c r="D4" i="19"/>
  <c r="D3" i="19"/>
  <c r="A63" i="19"/>
  <c r="A69" i="19" a="1"/>
  <c r="A69" i="19" s="1"/>
  <c r="A68" i="19" a="1"/>
  <c r="A68" i="19" s="1"/>
  <c r="A67" i="19" a="1"/>
  <c r="A67" i="19" s="1"/>
  <c r="A66" i="19" a="1"/>
  <c r="A66" i="19" s="1"/>
  <c r="A65" i="19" a="1"/>
  <c r="A65" i="19" s="1"/>
  <c r="A64" i="19" a="1"/>
  <c r="A64" i="19" s="1"/>
  <c r="B58" i="19"/>
  <c r="E7" i="11"/>
  <c r="E6" i="11"/>
  <c r="C3" i="10"/>
  <c r="C2" i="10"/>
  <c r="E7" i="17"/>
  <c r="E6" i="17"/>
  <c r="E23" i="19" l="1"/>
  <c r="S4" i="19"/>
  <c r="R4" i="19"/>
  <c r="Q4" i="19"/>
  <c r="C3" i="14"/>
  <c r="C2" i="14"/>
  <c r="I4" i="19" l="1"/>
  <c r="H4" i="19"/>
  <c r="K4" i="19"/>
  <c r="G4" i="19"/>
  <c r="F4" i="19"/>
  <c r="L4" i="19"/>
  <c r="J4" i="19"/>
  <c r="M4" i="19"/>
  <c r="E4" i="19"/>
  <c r="O4" i="19" l="1"/>
  <c r="P4" i="19"/>
  <c r="N4"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<sst xmlns="http://schemas.openxmlformats.org/spreadsheetml/2006/main" count="502" uniqueCount="260">
  <si>
    <t>（様式1-1）</t>
    <rPh sb="1" eb="3">
      <t>ヨウシキ</t>
    </rPh>
    <phoneticPr fontId="1"/>
  </si>
  <si>
    <t>第３回　高専 ＧＩＲＬＳ ＳＤＧｓ × Ｔｅｃｈｎｏｌｏｇｙ Ｃｏｎｔｅｓｔ</t>
    <rPh sb="0" eb="1">
      <t>ダイ</t>
    </rPh>
    <rPh sb="2" eb="3">
      <t>カイ</t>
    </rPh>
    <phoneticPr fontId="1"/>
  </si>
  <si>
    <t>（高専GCON2024）</t>
    <phoneticPr fontId="1"/>
  </si>
  <si>
    <t>エントリーシート</t>
    <phoneticPr fontId="1"/>
  </si>
  <si>
    <t>テーマ名</t>
    <rPh sb="3" eb="4">
      <t>メイ</t>
    </rPh>
    <phoneticPr fontId="1"/>
  </si>
  <si>
    <t>チーム名</t>
    <rPh sb="3" eb="4">
      <t>メイ</t>
    </rPh>
    <phoneticPr fontId="1"/>
  </si>
  <si>
    <t>提案内容の分野</t>
    <rPh sb="0" eb="4">
      <t>テイアンナイヨウ</t>
    </rPh>
    <rPh sb="5" eb="7">
      <t>ブンヤ</t>
    </rPh>
    <phoneticPr fontId="1"/>
  </si>
  <si>
    <t>その他の分野</t>
    <rPh sb="2" eb="3">
      <t>タ</t>
    </rPh>
    <rPh sb="4" eb="6">
      <t>ブンヤ</t>
    </rPh>
    <phoneticPr fontId="1"/>
  </si>
  <si>
    <t>代表学生</t>
    <rPh sb="0" eb="2">
      <t>ダイヒョウ</t>
    </rPh>
    <rPh sb="2" eb="4">
      <t>ガクセイ</t>
    </rPh>
    <phoneticPr fontId="1"/>
  </si>
  <si>
    <t>氏名</t>
    <rPh sb="0" eb="2">
      <t>シメイ</t>
    </rPh>
    <phoneticPr fontId="1"/>
  </si>
  <si>
    <t>氏　名</t>
    <rPh sb="0" eb="1">
      <t>ウジ</t>
    </rPh>
    <rPh sb="2" eb="3">
      <t>メイ</t>
    </rPh>
    <phoneticPr fontId="1"/>
  </si>
  <si>
    <t>ふりがな</t>
    <phoneticPr fontId="1"/>
  </si>
  <si>
    <t>所属</t>
    <rPh sb="0" eb="2">
      <t>ショゾク</t>
    </rPh>
    <phoneticPr fontId="1"/>
  </si>
  <si>
    <t>高専名</t>
    <rPh sb="0" eb="2">
      <t>コウセン</t>
    </rPh>
    <rPh sb="2" eb="3">
      <t>メイ</t>
    </rPh>
    <phoneticPr fontId="1"/>
  </si>
  <si>
    <t>学科・専攻系統</t>
    <rPh sb="0" eb="2">
      <t>ガッカ</t>
    </rPh>
    <rPh sb="3" eb="5">
      <t>センコウ</t>
    </rPh>
    <rPh sb="5" eb="7">
      <t>ケイトウ</t>
    </rPh>
    <phoneticPr fontId="1"/>
  </si>
  <si>
    <t>その他</t>
    <rPh sb="2" eb="3">
      <t>タ</t>
    </rPh>
    <phoneticPr fontId="1"/>
  </si>
  <si>
    <t>学年</t>
    <rPh sb="0" eb="2">
      <t>ガクネン</t>
    </rPh>
    <phoneticPr fontId="1"/>
  </si>
  <si>
    <t>性別</t>
    <rPh sb="0" eb="2">
      <t>セイベツ</t>
    </rPh>
    <phoneticPr fontId="1"/>
  </si>
  <si>
    <t>女子</t>
    <rPh sb="0" eb="1">
      <t>オンナ</t>
    </rPh>
    <rPh sb="1" eb="2">
      <t>コ</t>
    </rPh>
    <phoneticPr fontId="1"/>
  </si>
  <si>
    <t>連絡先</t>
    <rPh sb="0" eb="3">
      <t>レンラクサキ</t>
    </rPh>
    <phoneticPr fontId="1"/>
  </si>
  <si>
    <t>Mail:</t>
    <phoneticPr fontId="1"/>
  </si>
  <si>
    <t>同意</t>
    <rPh sb="0" eb="2">
      <t>ドウイ</t>
    </rPh>
    <phoneticPr fontId="1"/>
  </si>
  <si>
    <t>代表以外のメンバー</t>
    <rPh sb="0" eb="2">
      <t>ダイヒョウ</t>
    </rPh>
    <rPh sb="2" eb="4">
      <t>イガイ</t>
    </rPh>
    <phoneticPr fontId="1"/>
  </si>
  <si>
    <t>メンバー</t>
    <phoneticPr fontId="1"/>
  </si>
  <si>
    <t>サポート
教員</t>
    <rPh sb="5" eb="7">
      <t>キョウイン</t>
    </rPh>
    <phoneticPr fontId="1"/>
  </si>
  <si>
    <t>所　属</t>
    <rPh sb="0" eb="1">
      <t>ショ</t>
    </rPh>
    <rPh sb="2" eb="3">
      <t>ゾク</t>
    </rPh>
    <phoneticPr fontId="1"/>
  </si>
  <si>
    <t>所属学科</t>
    <rPh sb="0" eb="4">
      <t>ショゾクガッカ</t>
    </rPh>
    <phoneticPr fontId="1"/>
  </si>
  <si>
    <t>Tel:</t>
    <phoneticPr fontId="1"/>
  </si>
  <si>
    <t>事務担当</t>
    <rPh sb="0" eb="4">
      <t>ジムタントウ</t>
    </rPh>
    <phoneticPr fontId="1"/>
  </si>
  <si>
    <t>所属課・係</t>
    <rPh sb="0" eb="2">
      <t>ショゾク</t>
    </rPh>
    <rPh sb="2" eb="3">
      <t>カ</t>
    </rPh>
    <rPh sb="4" eb="5">
      <t>カカリ</t>
    </rPh>
    <phoneticPr fontId="1"/>
  </si>
  <si>
    <r>
      <rPr>
        <b/>
        <sz val="12"/>
        <rFont val="HG丸ｺﾞｼｯｸM-PRO"/>
        <family val="3"/>
        <charset val="128"/>
      </rPr>
      <t>※肖像権、個人情報、著作物の使用に関しては、必ず以下を確認してください。
　承諾する場合は「同意」欄に「○」、承諾しない場合は「×」をチーム全員記入してください。</t>
    </r>
    <r>
      <rPr>
        <sz val="12"/>
        <rFont val="HG丸ｺﾞｼｯｸM-PRO"/>
        <family val="3"/>
        <charset val="128"/>
      </rPr>
      <t xml:space="preserve">
○応募に際しては、他者の知的財産権の侵害や、共同研究者との機密保持契約違反などが無いように十分注意し、
　自身の知的財産権の保護にも必要な配慮をしてください。 なお、応募内容に対する著作権は応募者が有しますが、
　以下の提出資料等については、主催者、共催企業、協賛企業、後援企業、その他事業を取材に来た広告媒体企業、及び各高専が教育・広報活動・企業PRを目的とする場合に限り、Webサイト、パンフレット、記録動画、新聞等の掲載に関して、必要な範囲で修正・改変・編集・翻案し無償で利用できることとします。
　　(1) エントリー時の提出物および本選のプレゼンテーション内容
　　(2) プレゼンテーション時に使用した写真・動画など
　　(3) 本選（成果発表会）の模様を撮影した写真・動画など（本選は、オンライン＆アーカイブ配信されます。）
○ご提供いただきました個人情報は「高専GCON2024」の広報活動、受付、運営業務に限り使用いたします。
　なお、ご本人様の同意がある場合または法令に基づく開示請求があった場合、不正アクセス、脅迫等の違法行為が
　あった場合その他特別な理由のある場合を除き、上記目的以外での利用及び第三者への開示・提示はいたしません。</t>
    </r>
    <rPh sb="1" eb="4">
      <t>ショウゾウケン</t>
    </rPh>
    <rPh sb="5" eb="9">
      <t>コジンジョウホウ</t>
    </rPh>
    <rPh sb="10" eb="13">
      <t>チョサクブツ</t>
    </rPh>
    <rPh sb="14" eb="16">
      <t>シヨウ</t>
    </rPh>
    <rPh sb="17" eb="18">
      <t>カン</t>
    </rPh>
    <rPh sb="22" eb="23">
      <t>カナラ</t>
    </rPh>
    <rPh sb="24" eb="26">
      <t>イカ</t>
    </rPh>
    <rPh sb="38" eb="40">
      <t>ショウダク</t>
    </rPh>
    <rPh sb="42" eb="44">
      <t>バアイ</t>
    </rPh>
    <rPh sb="46" eb="48">
      <t>ドウイ</t>
    </rPh>
    <rPh sb="49" eb="50">
      <t>ラン</t>
    </rPh>
    <rPh sb="55" eb="57">
      <t>ショウダク</t>
    </rPh>
    <rPh sb="60" eb="62">
      <t>バアイ</t>
    </rPh>
    <rPh sb="70" eb="72">
      <t>ゼンイン</t>
    </rPh>
    <rPh sb="72" eb="74">
      <t>キニュウ</t>
    </rPh>
    <rPh sb="208" eb="210">
      <t>キョウサイ</t>
    </rPh>
    <rPh sb="210" eb="212">
      <t>キギョウ</t>
    </rPh>
    <rPh sb="213" eb="215">
      <t>キョウサン</t>
    </rPh>
    <rPh sb="215" eb="217">
      <t>キギョウ</t>
    </rPh>
    <rPh sb="218" eb="220">
      <t>コウエン</t>
    </rPh>
    <rPh sb="220" eb="222">
      <t>キギョウ</t>
    </rPh>
    <rPh sb="225" eb="226">
      <t>タ</t>
    </rPh>
    <rPh sb="226" eb="228">
      <t>ジギョウ</t>
    </rPh>
    <rPh sb="229" eb="231">
      <t>シュザイ</t>
    </rPh>
    <rPh sb="232" eb="233">
      <t>キ</t>
    </rPh>
    <rPh sb="234" eb="236">
      <t>コウコク</t>
    </rPh>
    <rPh sb="236" eb="238">
      <t>バイタイ</t>
    </rPh>
    <rPh sb="238" eb="240">
      <t>キギョウ</t>
    </rPh>
    <rPh sb="241" eb="242">
      <t>オヨ</t>
    </rPh>
    <rPh sb="243" eb="246">
      <t>カクコウセン</t>
    </rPh>
    <rPh sb="250" eb="254">
      <t>コウホウカツドウ</t>
    </rPh>
    <rPh sb="255" eb="257">
      <t>キギョウ</t>
    </rPh>
    <rPh sb="265" eb="267">
      <t>バアイ</t>
    </rPh>
    <rPh sb="268" eb="269">
      <t>カギ</t>
    </rPh>
    <rPh sb="290" eb="292">
      <t>シンブン</t>
    </rPh>
    <rPh sb="297" eb="298">
      <t>カン</t>
    </rPh>
    <rPh sb="346" eb="347">
      <t>トキ</t>
    </rPh>
    <rPh sb="348" eb="351">
      <t>テイシュツブツ</t>
    </rPh>
    <rPh sb="354" eb="356">
      <t>ホンセン</t>
    </rPh>
    <rPh sb="366" eb="368">
      <t>ナイヨウ</t>
    </rPh>
    <rPh sb="386" eb="388">
      <t>シヨウ</t>
    </rPh>
    <rPh sb="414" eb="416">
      <t>モヨウ</t>
    </rPh>
    <rPh sb="470" eb="472">
      <t>コウセン</t>
    </rPh>
    <phoneticPr fontId="1"/>
  </si>
  <si>
    <t>（様式1-2）</t>
    <rPh sb="1" eb="3">
      <t>ヨウシキ</t>
    </rPh>
    <phoneticPr fontId="1"/>
  </si>
  <si>
    <t>第３回　高専 ＧＩＲＬＳ ＳＤＧｓ × Ｔｅｃｈｎｏｌｏｇｙ Ｃｏｎｔｅｓｔ</t>
    <phoneticPr fontId="1"/>
  </si>
  <si>
    <t>提案の概要</t>
    <rPh sb="3" eb="5">
      <t>カイケツ</t>
    </rPh>
    <phoneticPr fontId="1"/>
  </si>
  <si>
    <t xml:space="preserve">文字は12ptで、２００字程度でご記入ください。
以下の１.から６.の内容を簡潔にまとめてください。
</t>
    <phoneticPr fontId="1"/>
  </si>
  <si>
    <t>１.　解決しようとしているSDGs目標とターゲットと今回の提案との結びつきを具体的に記入してください。</t>
    <rPh sb="3" eb="5">
      <t>カイケツ</t>
    </rPh>
    <rPh sb="17" eb="19">
      <t>モクヒョウ</t>
    </rPh>
    <rPh sb="26" eb="28">
      <t>コンカイ</t>
    </rPh>
    <rPh sb="29" eb="31">
      <t>テイアン</t>
    </rPh>
    <rPh sb="33" eb="34">
      <t>ムス</t>
    </rPh>
    <rPh sb="38" eb="41">
      <t>グタイテキ</t>
    </rPh>
    <rPh sb="42" eb="44">
      <t>キニュウ</t>
    </rPh>
    <phoneticPr fontId="1"/>
  </si>
  <si>
    <t>２.　あなた方が解決しようとする課題とその取り組みをはじめたきっかけ、その提案でどのように社会が変わるかを記入してください。</t>
    <rPh sb="21" eb="22">
      <t>ト</t>
    </rPh>
    <rPh sb="23" eb="24">
      <t>ク</t>
    </rPh>
    <rPh sb="37" eb="39">
      <t>テイアン</t>
    </rPh>
    <rPh sb="45" eb="47">
      <t>シャカイ</t>
    </rPh>
    <rPh sb="48" eb="49">
      <t>カ</t>
    </rPh>
    <phoneticPr fontId="1"/>
  </si>
  <si>
    <t>文字は12ptで、３00字程度でご記入ください。</t>
    <phoneticPr fontId="1"/>
  </si>
  <si>
    <t xml:space="preserve">３.　これまでにない新市場・ビジネスチャンス、イノベーションにつながるポイントや自分たちの体験から考え出した独自性を記入してください。
</t>
    <rPh sb="58" eb="60">
      <t>キニュウ</t>
    </rPh>
    <phoneticPr fontId="1"/>
  </si>
  <si>
    <t xml:space="preserve">４.　実現に向けた計画、具体的に取り組んだ内容と技術的裏付、今後の進め方を記入してください。
※研究室等で継続して研究しているテーマについては、自分たちが関わってきた内容がわかるように記入してください。
</t>
    <rPh sb="30" eb="32">
      <t>コンゴ</t>
    </rPh>
    <rPh sb="33" eb="34">
      <t>スス</t>
    </rPh>
    <rPh sb="35" eb="36">
      <t>カタ</t>
    </rPh>
    <phoneticPr fontId="1"/>
  </si>
  <si>
    <r>
      <t xml:space="preserve">５.　チーム内の役割分担や外部の協力者の巻き込み方などを記入してください。
</t>
    </r>
    <r>
      <rPr>
        <sz val="11"/>
        <rFont val="HG丸ｺﾞｼｯｸM-PRO"/>
        <family val="3"/>
        <charset val="128"/>
      </rPr>
      <t>※それぞれのメンバーが取り組んだこと、苦労したこと、工夫したことがあれば、より具体的に記載してください。</t>
    </r>
    <r>
      <rPr>
        <sz val="12"/>
        <rFont val="HG丸ｺﾞｼｯｸM-PRO"/>
        <family val="3"/>
        <charset val="128"/>
      </rPr>
      <t xml:space="preserve">
</t>
    </r>
    <rPh sb="49" eb="50">
      <t>ト</t>
    </rPh>
    <rPh sb="51" eb="52">
      <t>ク</t>
    </rPh>
    <rPh sb="57" eb="59">
      <t>クロウ</t>
    </rPh>
    <rPh sb="64" eb="66">
      <t>クフウ</t>
    </rPh>
    <rPh sb="77" eb="80">
      <t>グタイテキ</t>
    </rPh>
    <rPh sb="81" eb="83">
      <t>キサイ</t>
    </rPh>
    <phoneticPr fontId="1"/>
  </si>
  <si>
    <t>文字は12ptで、750字程度でご記入ください。
※　各々の役割分担について
その役割について、いつ・どのような経緯でそれを担当することとなったのか。現在の担当分の課題状況などを具体的なエピソードを踏まえて説明してください。（一人当たり１５０字程度）</t>
  </si>
  <si>
    <r>
      <t xml:space="preserve">６.　その他アピールポイント
</t>
    </r>
    <r>
      <rPr>
        <sz val="11"/>
        <rFont val="HG丸ｺﾞｼｯｸM-PRO"/>
        <family val="3"/>
        <charset val="128"/>
      </rPr>
      <t xml:space="preserve">※（例）多くの人に対しての伝わりやすさ、女性の活躍につながる、ジェンダード・イノベーションやフェムテックの視点　など
</t>
    </r>
    <phoneticPr fontId="1"/>
  </si>
  <si>
    <t>※女性ならではの視点、女性が活躍できる社会実現に向けた提案　は２.又は６.に記入してください。</t>
    <phoneticPr fontId="1"/>
  </si>
  <si>
    <t>※ジェンダード・イノベーションとは：研究や技術開発に、男女における体格や身体の構造と機能の違いなどの性差の視点を取り入れて社会が活躍するための課題を見つけること。</t>
  </si>
  <si>
    <t>例．妊婦用シートベルト</t>
  </si>
  <si>
    <t>※フェムテックとは…技術を使ってヘルスケアなど、女性特有の健康課題を解決する製品やサービスを生み出すこと</t>
  </si>
  <si>
    <t>(提案イメージ）</t>
    <rPh sb="1" eb="3">
      <t>テイアン</t>
    </rPh>
    <phoneticPr fontId="1"/>
  </si>
  <si>
    <t>※テーマ名、チーム名が記載されていれば、Wordやパワーポイント、PDFでの提出も可能です。</t>
    <rPh sb="4" eb="5">
      <t>メイ</t>
    </rPh>
    <rPh sb="9" eb="10">
      <t>メイ</t>
    </rPh>
    <rPh sb="11" eb="13">
      <t>キサイ</t>
    </rPh>
    <rPh sb="38" eb="40">
      <t>テイシュツ</t>
    </rPh>
    <rPh sb="41" eb="43">
      <t>カノウ</t>
    </rPh>
    <phoneticPr fontId="1"/>
  </si>
  <si>
    <t>　タテ・ヨコは問いません。A4サイズ1ページ（厳守）で作成してください。</t>
    <rPh sb="7" eb="8">
      <t>ト</t>
    </rPh>
    <rPh sb="23" eb="25">
      <t>ゲンシュ</t>
    </rPh>
    <rPh sb="27" eb="29">
      <t>サクセイ</t>
    </rPh>
    <phoneticPr fontId="1"/>
  </si>
  <si>
    <t>【記入例】</t>
    <rPh sb="1" eb="4">
      <t>キニュウレイ</t>
    </rPh>
    <phoneticPr fontId="1"/>
  </si>
  <si>
    <t>第3回　高専 ＧＩＲＬＳ ＳＤＧｓ × Ｔｅｃｈｎｏｌｏｇｙ Ｃｏｎｔｅｓｔ</t>
    <rPh sb="0" eb="1">
      <t>ダイ</t>
    </rPh>
    <rPh sb="2" eb="3">
      <t>カイ</t>
    </rPh>
    <phoneticPr fontId="1"/>
  </si>
  <si>
    <t>車載用疲労測定アプリケーションの開発</t>
    <phoneticPr fontId="1"/>
  </si>
  <si>
    <t>○○LAB</t>
    <phoneticPr fontId="1"/>
  </si>
  <si>
    <t>③情報系</t>
  </si>
  <si>
    <t>〇〇　〇〇</t>
    <phoneticPr fontId="1"/>
  </si>
  <si>
    <t>●●　●●</t>
    <phoneticPr fontId="1"/>
  </si>
  <si>
    <t>釧路高専</t>
  </si>
  <si>
    <t>情報系</t>
  </si>
  <si>
    <t>本科4年</t>
    <rPh sb="3" eb="4">
      <t>ネン</t>
    </rPh>
    <phoneticPr fontId="1"/>
  </si>
  <si>
    <t>女子</t>
    <rPh sb="0" eb="2">
      <t>ジョシ</t>
    </rPh>
    <phoneticPr fontId="1"/>
  </si>
  <si>
    <t>****@*****</t>
    <phoneticPr fontId="1"/>
  </si>
  <si>
    <t>○</t>
  </si>
  <si>
    <t>〇×　△□</t>
    <phoneticPr fontId="1"/>
  </si>
  <si>
    <t>機械・材料系</t>
  </si>
  <si>
    <t>専攻科1年</t>
    <rPh sb="0" eb="3">
      <t>センコウカ</t>
    </rPh>
    <rPh sb="4" eb="5">
      <t>ネン</t>
    </rPh>
    <phoneticPr fontId="1"/>
  </si>
  <si>
    <t>氏　名</t>
    <phoneticPr fontId="1"/>
  </si>
  <si>
    <t>△△　□□</t>
    <phoneticPr fontId="1"/>
  </si>
  <si>
    <t>本科3年</t>
    <rPh sb="3" eb="4">
      <t>ネン</t>
    </rPh>
    <phoneticPr fontId="1"/>
  </si>
  <si>
    <t>男子</t>
    <rPh sb="0" eb="2">
      <t>ダンシ</t>
    </rPh>
    <phoneticPr fontId="1"/>
  </si>
  <si>
    <t>〇□　×△</t>
    <phoneticPr fontId="1"/>
  </si>
  <si>
    <t>情報工学科</t>
    <phoneticPr fontId="1"/>
  </si>
  <si>
    <t>＊＊＊＊－＊＊ー＊＊</t>
    <phoneticPr fontId="1"/>
  </si>
  <si>
    <t>□□　××</t>
    <phoneticPr fontId="1"/>
  </si>
  <si>
    <t>学生課学生係</t>
    <rPh sb="0" eb="6">
      <t>ガクセイカガクセイカカリ</t>
    </rPh>
    <phoneticPr fontId="1"/>
  </si>
  <si>
    <t>【記入例】</t>
  </si>
  <si>
    <t>提案の概要</t>
    <rPh sb="0" eb="2">
      <t>テイアン</t>
    </rPh>
    <rPh sb="3" eb="5">
      <t>ガイヨウ</t>
    </rPh>
    <phoneticPr fontId="1"/>
  </si>
  <si>
    <t xml:space="preserve">　自動車の利用は人々の生活基盤を支える重要なインフラであり、安全な移動と輸送を保証する仕組みとして、交通事故の原因となる過労運転の防止は重要である。運転中の疲労状態の判定は難しいため、私たちは、音声を用いた車載用疲労測定アプリの開発を提案する。このアプリは様々な日常的な疲労状態を判定でき、PCやスマホへのインストールも可能で、車載用アプリ以外の用途への改良も行い、社会実装を目指す。        </t>
    <rPh sb="50" eb="52">
      <t>コウツウ</t>
    </rPh>
    <rPh sb="65" eb="67">
      <t>ボウシ</t>
    </rPh>
    <rPh sb="188" eb="190">
      <t>メザ</t>
    </rPh>
    <phoneticPr fontId="1"/>
  </si>
  <si>
    <t xml:space="preserve">SDGs目標：3．すべての人に健康と福祉を　、９．産業と技術革新の基盤をつくろう
ターゲット：3.6 2020年までに、世界の道路交通事故による死傷者を半減させる。
9.1全ての人々に安価で公平なアクセスに重点を置いた経済発展と人間の福祉を支援するために、地域・越境インフラを含む質の高い、信頼でき、持続可能かつ強靱（レジリエント）なインフラを開発する。"        
</t>
  </si>
  <si>
    <t xml:space="preserve">　地元の主要幹線道路は交通事故がとても多く、輸送トラックや大型バスなど長距離運転する者の疲労の測定をテーマとした。親も通勤時の往復でこの道路を長時間運転している。時には集中力低下に伴う危険な運転行為の経験もあったとのこと。交通事故の原因となりうる過労を未然に判定し、交通事故死の減少と、より良い交通インフラの構築を目指すことが課題。運転中の疲労の判定は難しく、本提案で、過労運転が発生する前に疲労と判定された場合に警告を発するアプリを開発することで、運転の機会を抑制させる。疲労測定アプリは、スマホやPCにも対応し、日常の疲労の判定、健康維持や安全管理など様々な場面で役立てることができる。   </t>
    <rPh sb="1" eb="3">
      <t>ジモト</t>
    </rPh>
    <rPh sb="47" eb="49">
      <t>ソクテイ</t>
    </rPh>
    <rPh sb="61" eb="62">
      <t>トキ</t>
    </rPh>
    <rPh sb="63" eb="65">
      <t>オウフク</t>
    </rPh>
    <rPh sb="81" eb="82">
      <t>トキ</t>
    </rPh>
    <rPh sb="84" eb="87">
      <t>シュウチュウリョク</t>
    </rPh>
    <rPh sb="87" eb="89">
      <t>テイカ</t>
    </rPh>
    <rPh sb="90" eb="91">
      <t>トモナ</t>
    </rPh>
    <rPh sb="100" eb="102">
      <t>ケイケン</t>
    </rPh>
    <rPh sb="111" eb="113">
      <t>コウツウ</t>
    </rPh>
    <rPh sb="126" eb="128">
      <t>ミゼン</t>
    </rPh>
    <rPh sb="129" eb="131">
      <t>ハンテイ</t>
    </rPh>
    <rPh sb="139" eb="141">
      <t>ゲンショウ</t>
    </rPh>
    <rPh sb="145" eb="146">
      <t>ヨ</t>
    </rPh>
    <rPh sb="157" eb="159">
      <t>メザ</t>
    </rPh>
    <rPh sb="191" eb="192">
      <t>セイ</t>
    </rPh>
    <rPh sb="199" eb="201">
      <t>ハンテイ</t>
    </rPh>
    <rPh sb="204" eb="206">
      <t>バアイ</t>
    </rPh>
    <rPh sb="207" eb="209">
      <t>ケイコク</t>
    </rPh>
    <rPh sb="210" eb="211">
      <t>ハッ</t>
    </rPh>
    <rPh sb="231" eb="233">
      <t>ヨクセイ</t>
    </rPh>
    <rPh sb="254" eb="256">
      <t>タイオウ</t>
    </rPh>
    <rPh sb="269" eb="271">
      <t>イジ</t>
    </rPh>
    <rPh sb="278" eb="280">
      <t>サマザマ</t>
    </rPh>
    <phoneticPr fontId="1"/>
  </si>
  <si>
    <t xml:space="preserve">　提案する手法が実用化されれば，スマートフォンやカーナビなど様々な機器に組み込むことができ，より自然に発話者の疲労状態を判断することができる．特に，本人が自覚していない場合でも測定が可能で，簡単に疲労が判定できる方法としてのニーズは多いと思われる．運送業界や旅客業界だけでなく、会社などでの働きすぎを防止するなどの労務管理などにも使用できると考えられる。
　現在ある疲労を判定する装置は、いずれも運転を中断する必要があり実用的ではないが、音声を用いた疲労測定は，非侵襲であり，作業の中断がなく特別な機器も必要としないため、有効な疲労測定法である        </t>
    <phoneticPr fontId="1"/>
  </si>
  <si>
    <t xml:space="preserve">　図1のそれぞれに対して活用する技術や仕組みは以下のとおりである。
　　①センシング技術、Androidおよびiphoneのアプリ開発。
　　②ネットワークに接続する技術（Wifi、TCP-IP）
　　②③疲労分析にはサーバで機械学習を用いることで可能である。
　昨年度までに○○○○を実現してきた。今年度は新たに○○○○を実現している。"        </t>
    <phoneticPr fontId="1"/>
  </si>
  <si>
    <t xml:space="preserve">　チームメンバーの役割分担は以下のとおりである。また、実証実験委は地元の運送会社やタクシー会社等に協力を依頼する予定である。
担当A：　センシングのアプリ開発。２０２３年度からの引継ぎ、実機への実装を行っている。現在、実機でのテスト中。
担当Ｂ：　ネットワーク接続関連のアプリ開発、２０２３年度までは仕様のみでプログラミングの段階になかったが、今年度からアプリを作成している。セキュリティ面での課題に取り組み中。
担当Ｃ：　○○○○○○○○○○○○○○○○○○○○○○○○○○○○○○○○○○・・・・・     </t>
    <rPh sb="63" eb="65">
      <t>タントウ</t>
    </rPh>
    <rPh sb="77" eb="79">
      <t>カイハツ</t>
    </rPh>
    <rPh sb="84" eb="86">
      <t>ネンド</t>
    </rPh>
    <rPh sb="89" eb="91">
      <t>ヒキツ</t>
    </rPh>
    <rPh sb="207" eb="209">
      <t>タントウ</t>
    </rPh>
    <phoneticPr fontId="1"/>
  </si>
  <si>
    <t xml:space="preserve">　設計上、声認証に言語が影響を及ぼす場合は、今後、日本語から順次、多数の言語を網羅する予定である。
　運転中の音声測定システムは、10代～50代の男性主体とせず、女性や高齢者など、多様な層の声認証に対応できるように設計している。特に女性を意識した、小柄な体形や小さな声量や高いトーンの声質、声と判別しずらい発声音も認識可能な声認証システムを構築している。"        </t>
    <phoneticPr fontId="1"/>
  </si>
  <si>
    <t>チェック項目リスト</t>
    <rPh sb="4" eb="6">
      <t>コウモク</t>
    </rPh>
    <phoneticPr fontId="1"/>
  </si>
  <si>
    <t>区分１</t>
    <rPh sb="0" eb="2">
      <t>クブン</t>
    </rPh>
    <phoneticPr fontId="1"/>
  </si>
  <si>
    <t>区分２</t>
    <rPh sb="0" eb="2">
      <t>クブン</t>
    </rPh>
    <phoneticPr fontId="1"/>
  </si>
  <si>
    <t>CODE化</t>
    <rPh sb="4" eb="5">
      <t>カ</t>
    </rPh>
    <phoneticPr fontId="1"/>
  </si>
  <si>
    <t>文字数</t>
    <rPh sb="0" eb="3">
      <t>モジスウ</t>
    </rPh>
    <phoneticPr fontId="1"/>
  </si>
  <si>
    <t>参加人数</t>
    <rPh sb="0" eb="2">
      <t>サンカ</t>
    </rPh>
    <rPh sb="2" eb="4">
      <t>ニンズウ</t>
    </rPh>
    <phoneticPr fontId="1"/>
  </si>
  <si>
    <t>本科1年</t>
    <rPh sb="0" eb="2">
      <t>ホンカ</t>
    </rPh>
    <rPh sb="3" eb="4">
      <t>ネン</t>
    </rPh>
    <phoneticPr fontId="1"/>
  </si>
  <si>
    <t>本科2年</t>
    <rPh sb="0" eb="2">
      <t>ホンカ</t>
    </rPh>
    <rPh sb="3" eb="4">
      <t>ネン</t>
    </rPh>
    <phoneticPr fontId="1"/>
  </si>
  <si>
    <t>本科3年</t>
    <rPh sb="0" eb="2">
      <t>ホンカ</t>
    </rPh>
    <rPh sb="3" eb="4">
      <t>ネン</t>
    </rPh>
    <phoneticPr fontId="1"/>
  </si>
  <si>
    <t>本科4年</t>
    <rPh sb="0" eb="2">
      <t>ホンカ</t>
    </rPh>
    <rPh sb="3" eb="4">
      <t>ネン</t>
    </rPh>
    <phoneticPr fontId="1"/>
  </si>
  <si>
    <t>本科5年</t>
    <rPh sb="0" eb="2">
      <t>ホンカ</t>
    </rPh>
    <rPh sb="3" eb="4">
      <t>ネン</t>
    </rPh>
    <phoneticPr fontId="1"/>
  </si>
  <si>
    <t>航海実習生</t>
    <rPh sb="0" eb="2">
      <t>コウカイ</t>
    </rPh>
    <rPh sb="2" eb="5">
      <t>ジッシュウセイ</t>
    </rPh>
    <phoneticPr fontId="1"/>
  </si>
  <si>
    <t>専攻科2年</t>
    <rPh sb="0" eb="3">
      <t>センコウカ</t>
    </rPh>
    <rPh sb="4" eb="5">
      <t>ネン</t>
    </rPh>
    <phoneticPr fontId="1"/>
  </si>
  <si>
    <t>男女比</t>
    <rPh sb="0" eb="2">
      <t>ダンジョ</t>
    </rPh>
    <rPh sb="2" eb="3">
      <t>ヒ</t>
    </rPh>
    <phoneticPr fontId="1"/>
  </si>
  <si>
    <t>サポート教員</t>
    <rPh sb="4" eb="6">
      <t>キョウイン</t>
    </rPh>
    <phoneticPr fontId="1"/>
  </si>
  <si>
    <t>代表者</t>
    <rPh sb="0" eb="3">
      <t>ダイヒョウシャ</t>
    </rPh>
    <phoneticPr fontId="1"/>
  </si>
  <si>
    <t>氏　名</t>
  </si>
  <si>
    <t>ふりがな</t>
  </si>
  <si>
    <t>高専名</t>
  </si>
  <si>
    <t>学科・専攻系統</t>
    <rPh sb="5" eb="7">
      <t>ケイトウ</t>
    </rPh>
    <phoneticPr fontId="1"/>
  </si>
  <si>
    <t>学年</t>
  </si>
  <si>
    <t>性別</t>
  </si>
  <si>
    <t>Mail</t>
    <phoneticPr fontId="1"/>
  </si>
  <si>
    <t>同意</t>
  </si>
  <si>
    <t>メンバー①</t>
    <phoneticPr fontId="1"/>
  </si>
  <si>
    <t>Mail</t>
  </si>
  <si>
    <t>メンバー②</t>
    <phoneticPr fontId="1"/>
  </si>
  <si>
    <t>学科・専攻名</t>
  </si>
  <si>
    <t>メンバー③</t>
    <phoneticPr fontId="1"/>
  </si>
  <si>
    <t>メンバー④</t>
    <phoneticPr fontId="1"/>
  </si>
  <si>
    <t>サポート
教員</t>
  </si>
  <si>
    <t>Tel</t>
    <phoneticPr fontId="1"/>
  </si>
  <si>
    <t>事務担当</t>
  </si>
  <si>
    <t>Tel</t>
  </si>
  <si>
    <t>高専名</t>
    <rPh sb="0" eb="3">
      <t>コウセンメイ</t>
    </rPh>
    <phoneticPr fontId="1"/>
  </si>
  <si>
    <t>番号</t>
    <rPh sb="0" eb="2">
      <t>バンゴウ</t>
    </rPh>
    <phoneticPr fontId="1"/>
  </si>
  <si>
    <t>学科名</t>
    <rPh sb="0" eb="2">
      <t>ガッカ</t>
    </rPh>
    <rPh sb="2" eb="3">
      <t>メイ</t>
    </rPh>
    <phoneticPr fontId="1"/>
  </si>
  <si>
    <t>コード</t>
    <phoneticPr fontId="1"/>
  </si>
  <si>
    <t>函館高専</t>
  </si>
  <si>
    <t>01</t>
    <phoneticPr fontId="1"/>
  </si>
  <si>
    <t>機械・材料系</t>
    <rPh sb="0" eb="2">
      <t>キカイ</t>
    </rPh>
    <rPh sb="3" eb="6">
      <t>ザイリョウケイ</t>
    </rPh>
    <phoneticPr fontId="1"/>
  </si>
  <si>
    <t>〇</t>
    <phoneticPr fontId="1"/>
  </si>
  <si>
    <t>苫小牧高専</t>
  </si>
  <si>
    <t>02</t>
    <phoneticPr fontId="1"/>
  </si>
  <si>
    <t>電気・電子系</t>
    <rPh sb="0" eb="2">
      <t>デンキ</t>
    </rPh>
    <rPh sb="3" eb="5">
      <t>デンシ</t>
    </rPh>
    <rPh sb="5" eb="6">
      <t>ケイ</t>
    </rPh>
    <phoneticPr fontId="1"/>
  </si>
  <si>
    <t>02</t>
  </si>
  <si>
    <t>×</t>
    <phoneticPr fontId="1"/>
  </si>
  <si>
    <t>03</t>
  </si>
  <si>
    <t>情報系</t>
    <rPh sb="0" eb="3">
      <t>ジョウホウケイ</t>
    </rPh>
    <phoneticPr fontId="1"/>
  </si>
  <si>
    <t>03</t>
    <phoneticPr fontId="1"/>
  </si>
  <si>
    <t>旭川高専</t>
  </si>
  <si>
    <t>04</t>
  </si>
  <si>
    <t>化学・生物系</t>
    <rPh sb="3" eb="5">
      <t>セイブツ</t>
    </rPh>
    <rPh sb="5" eb="6">
      <t>ケイ</t>
    </rPh>
    <phoneticPr fontId="1"/>
  </si>
  <si>
    <t>04</t>
    <phoneticPr fontId="1"/>
  </si>
  <si>
    <t>八戸高専</t>
  </si>
  <si>
    <t>05</t>
  </si>
  <si>
    <t>建設系</t>
    <rPh sb="0" eb="3">
      <t>ケンセツケイ</t>
    </rPh>
    <phoneticPr fontId="1"/>
  </si>
  <si>
    <t>05</t>
    <phoneticPr fontId="1"/>
  </si>
  <si>
    <t>一関高専</t>
  </si>
  <si>
    <t>06</t>
  </si>
  <si>
    <t>建築系</t>
    <rPh sb="0" eb="3">
      <t>ケンチクケイ</t>
    </rPh>
    <phoneticPr fontId="1"/>
  </si>
  <si>
    <t>06</t>
    <phoneticPr fontId="1"/>
  </si>
  <si>
    <t>仙台高専</t>
  </si>
  <si>
    <t>07</t>
  </si>
  <si>
    <t>商船系</t>
    <rPh sb="0" eb="3">
      <t>ショウセンケイ</t>
    </rPh>
    <phoneticPr fontId="1"/>
  </si>
  <si>
    <t>07</t>
    <phoneticPr fontId="1"/>
  </si>
  <si>
    <t>A1</t>
    <phoneticPr fontId="1"/>
  </si>
  <si>
    <t>秋田高専</t>
  </si>
  <si>
    <t>08</t>
  </si>
  <si>
    <t>ビジネス系</t>
    <rPh sb="4" eb="5">
      <t>ケイ</t>
    </rPh>
    <phoneticPr fontId="1"/>
  </si>
  <si>
    <t>08</t>
    <phoneticPr fontId="1"/>
  </si>
  <si>
    <t>A2</t>
  </si>
  <si>
    <t>鶴岡高専</t>
  </si>
  <si>
    <t>09</t>
  </si>
  <si>
    <t>09</t>
    <phoneticPr fontId="1"/>
  </si>
  <si>
    <t>福島高専</t>
  </si>
  <si>
    <t>10</t>
  </si>
  <si>
    <t>茨城高専</t>
  </si>
  <si>
    <t>11</t>
  </si>
  <si>
    <t>小山高専</t>
  </si>
  <si>
    <t>12</t>
  </si>
  <si>
    <t>群馬高専</t>
  </si>
  <si>
    <t>13</t>
  </si>
  <si>
    <t>木更津高専</t>
  </si>
  <si>
    <t>14</t>
  </si>
  <si>
    <t>東京高専</t>
  </si>
  <si>
    <t>15</t>
  </si>
  <si>
    <t>長岡高専</t>
  </si>
  <si>
    <t>16</t>
  </si>
  <si>
    <t>富山高専</t>
  </si>
  <si>
    <t>17</t>
  </si>
  <si>
    <t>石川高専</t>
  </si>
  <si>
    <t>18</t>
  </si>
  <si>
    <t>福井高専</t>
  </si>
  <si>
    <t>19</t>
  </si>
  <si>
    <t>長野高専</t>
  </si>
  <si>
    <t>20</t>
  </si>
  <si>
    <t>岐阜高専</t>
  </si>
  <si>
    <t>21</t>
  </si>
  <si>
    <t>沼津高専</t>
  </si>
  <si>
    <t>22</t>
  </si>
  <si>
    <t>豊田高専</t>
  </si>
  <si>
    <t>23</t>
  </si>
  <si>
    <t>鈴鹿高専</t>
  </si>
  <si>
    <t>24</t>
  </si>
  <si>
    <t>鳥羽商船高専</t>
  </si>
  <si>
    <t>25</t>
  </si>
  <si>
    <t>舞鶴高専</t>
  </si>
  <si>
    <t>26</t>
  </si>
  <si>
    <t>明石高専</t>
  </si>
  <si>
    <t>27</t>
  </si>
  <si>
    <t>奈良高専</t>
  </si>
  <si>
    <t>28</t>
  </si>
  <si>
    <t>和歌山高専</t>
  </si>
  <si>
    <t>29</t>
  </si>
  <si>
    <t>米子高専</t>
  </si>
  <si>
    <t>30</t>
  </si>
  <si>
    <t>松江高専</t>
  </si>
  <si>
    <t>31</t>
  </si>
  <si>
    <t>津山高専</t>
  </si>
  <si>
    <t>32</t>
  </si>
  <si>
    <t>呉高専</t>
  </si>
  <si>
    <t>33</t>
  </si>
  <si>
    <t>広島商船高専</t>
  </si>
  <si>
    <t>34</t>
  </si>
  <si>
    <t>徳山高専</t>
  </si>
  <si>
    <t>35</t>
  </si>
  <si>
    <t>宇部高専</t>
  </si>
  <si>
    <t>36</t>
  </si>
  <si>
    <t>大島商船高専</t>
  </si>
  <si>
    <t>37</t>
  </si>
  <si>
    <t>阿南高専</t>
  </si>
  <si>
    <t>38</t>
  </si>
  <si>
    <t>香川高専</t>
  </si>
  <si>
    <t>39</t>
  </si>
  <si>
    <t>新居浜高専</t>
  </si>
  <si>
    <t>40</t>
  </si>
  <si>
    <t>弓削商船高専</t>
  </si>
  <si>
    <t>41</t>
  </si>
  <si>
    <t>高知高専</t>
  </si>
  <si>
    <t>42</t>
  </si>
  <si>
    <t>久留米高専</t>
  </si>
  <si>
    <t>43</t>
  </si>
  <si>
    <t>有明高専</t>
  </si>
  <si>
    <t>44</t>
  </si>
  <si>
    <t>北九州高専</t>
  </si>
  <si>
    <t>45</t>
  </si>
  <si>
    <t>佐世保高専</t>
  </si>
  <si>
    <t>46</t>
  </si>
  <si>
    <t>熊本高専</t>
  </si>
  <si>
    <t>47</t>
  </si>
  <si>
    <t>大分高専</t>
  </si>
  <si>
    <t>48</t>
  </si>
  <si>
    <t>都城高専</t>
  </si>
  <si>
    <t>49</t>
  </si>
  <si>
    <t>鹿児島高専</t>
  </si>
  <si>
    <t>50</t>
  </si>
  <si>
    <t>沖縄高専</t>
  </si>
  <si>
    <t>51</t>
  </si>
  <si>
    <t>都立産技高専</t>
    <rPh sb="0" eb="2">
      <t>トリツ</t>
    </rPh>
    <rPh sb="2" eb="4">
      <t>サンギ</t>
    </rPh>
    <rPh sb="4" eb="6">
      <t>コウセン</t>
    </rPh>
    <phoneticPr fontId="1"/>
  </si>
  <si>
    <t>61</t>
    <phoneticPr fontId="1"/>
  </si>
  <si>
    <t>-</t>
    <phoneticPr fontId="1"/>
  </si>
  <si>
    <t>62</t>
    <phoneticPr fontId="1"/>
  </si>
  <si>
    <t>大阪公立大高専</t>
    <rPh sb="0" eb="5">
      <t>オオサカコウリツダイ</t>
    </rPh>
    <rPh sb="5" eb="7">
      <t>コウセン</t>
    </rPh>
    <phoneticPr fontId="1"/>
  </si>
  <si>
    <t>63</t>
    <phoneticPr fontId="1"/>
  </si>
  <si>
    <t>神戸市立高専</t>
    <rPh sb="0" eb="4">
      <t>コウベシリツ</t>
    </rPh>
    <rPh sb="4" eb="6">
      <t>コウセン</t>
    </rPh>
    <phoneticPr fontId="1"/>
  </si>
  <si>
    <t>64</t>
    <phoneticPr fontId="1"/>
  </si>
  <si>
    <t>サレジオ高専</t>
    <rPh sb="4" eb="6">
      <t>コウセン</t>
    </rPh>
    <phoneticPr fontId="1"/>
  </si>
  <si>
    <t>71</t>
    <phoneticPr fontId="1"/>
  </si>
  <si>
    <t>国際高専</t>
    <rPh sb="0" eb="4">
      <t>コクサイコウセン</t>
    </rPh>
    <phoneticPr fontId="1"/>
  </si>
  <si>
    <t>72</t>
    <phoneticPr fontId="1"/>
  </si>
  <si>
    <t>近大高専</t>
    <rPh sb="0" eb="2">
      <t>キンダイ</t>
    </rPh>
    <rPh sb="2" eb="4">
      <t>コウセン</t>
    </rPh>
    <phoneticPr fontId="1"/>
  </si>
  <si>
    <t>73</t>
    <phoneticPr fontId="1"/>
  </si>
  <si>
    <t>神山まるごと高専</t>
    <rPh sb="0" eb="2">
      <t>カミヤマ</t>
    </rPh>
    <rPh sb="6" eb="8">
      <t>コウセン</t>
    </rPh>
    <phoneticPr fontId="1"/>
  </si>
  <si>
    <t>74</t>
    <phoneticPr fontId="1"/>
  </si>
  <si>
    <t>SDGsの目標：12.   つくる責任つかう責任、13.   気候変動に具体的な対策を、15.   陸の豊かさも守ろう
ターゲット：</t>
    <rPh sb="6" eb="7">
      <t>ヒョウ</t>
    </rPh>
    <rPh sb="17" eb="19">
      <t>セキニン</t>
    </rPh>
    <rPh sb="22" eb="24">
      <t>セキニンタイサク</t>
    </rPh>
    <rPh sb="37" eb="38">
      <t>リク</t>
    </rPh>
    <rPh sb="39" eb="40">
      <t>ユタ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</si>
</sst>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11"/>
      <name val="ＭＳ Ｐゴシック"/>
      <family val="3"/>
      <charset val="128"/>
    </font>
    <font>
      <sz val="11"/>
      <color theme="1"/>
      <name val="HG丸ｺﾞｼｯｸM-PRO"/>
      <family val="3"/>
      <charset val="128"/>
    </font>
    <font>
      <sz val="12"/>
      <color theme="1"/>
      <name val="HG丸ｺﾞｼｯｸM-PRO"/>
      <family val="3"/>
      <charset val="128"/>
    </font>
    <font>
      <sz val="14"/>
      <color theme="1"/>
      <name val="HG丸ｺﾞｼｯｸM-PRO"/>
      <family val="3"/>
      <charset val="128"/>
    </font>
    <font>
      <b/>
      <sz val="11"/>
      <color theme="1"/>
      <name val="ＭＳ ゴシック"/>
      <family val="3"/>
      <charset val="128"/>
    </font>
    <font>
      <b/>
      <sz val="16"/>
      <color theme="1"/>
      <name val="HG丸ｺﾞｼｯｸM-PRO"/>
      <family val="3"/>
      <charset val="128"/>
    </font>
    <font>
      <b/>
      <sz val="12"/>
      <color theme="1"/>
      <name val="HG丸ｺﾞｼｯｸM-PRO"/>
      <family val="3"/>
      <charset val="128"/>
    </font>
    <font>
      <sz val="12"/>
      <name val="HG丸ｺﾞｼｯｸM-PRO"/>
      <family val="3"/>
      <charset val="128"/>
    </font>
    <font>
      <sz val="10"/>
      <color theme="1"/>
      <name val="HG丸ｺﾞｼｯｸM-PRO"/>
      <family val="3"/>
      <charset val="128"/>
    </font>
    <font>
      <sz val="12"/>
      <color rgb="FF00B0F0"/>
      <name val="HG丸ｺﾞｼｯｸM-PRO"/>
      <family val="3"/>
      <charset val="128"/>
    </font>
    <font>
      <sz val="11"/>
      <color rgb="FF00B0F0"/>
      <name val="HG丸ｺﾞｼｯｸM-PRO"/>
      <family val="3"/>
      <charset val="128"/>
    </font>
    <font>
      <sz val="11"/>
      <color rgb="FF00B0F0"/>
      <name val="ＭＳ Ｐゴシック"/>
      <family val="2"/>
      <charset val="128"/>
      <scheme val="minor"/>
    </font>
    <font>
      <sz val="11"/>
      <color rgb="FF00B0F0"/>
      <name val="ＭＳ ゴシック"/>
      <family val="3"/>
      <charset val="128"/>
    </font>
    <font>
      <sz val="28"/>
      <color theme="1"/>
      <name val="HG丸ｺﾞｼｯｸM-PRO"/>
      <family val="3"/>
      <charset val="128"/>
    </font>
    <font>
      <sz val="28"/>
      <color rgb="FF00B0F0"/>
      <name val="Segoe UI Symbol"/>
      <family val="3"/>
    </font>
    <font>
      <sz val="28"/>
      <color rgb="FF00B0F0"/>
      <name val="HG丸ｺﾞｼｯｸM-PRO"/>
      <family val="3"/>
      <charset val="128"/>
    </font>
    <font>
      <sz val="11"/>
      <color rgb="FF00B0F0"/>
      <name val="ＭＳ Ｐゴシック"/>
      <family val="3"/>
      <charset val="128"/>
      <scheme val="minor"/>
    </font>
    <font>
      <sz val="11"/>
      <color theme="1"/>
      <name val="HG丸ｺﾞｼｯｸM-PRO"/>
      <family val="3"/>
    </font>
    <font>
      <sz val="10"/>
      <name val="HG丸ｺﾞｼｯｸM-PRO"/>
      <family val="3"/>
      <charset val="128"/>
    </font>
    <font>
      <sz val="11"/>
      <name val="HG丸ｺﾞｼｯｸM-PRO"/>
      <family val="3"/>
      <charset val="128"/>
    </font>
    <font>
      <sz val="10"/>
      <color theme="1"/>
      <name val="ＭＳ ゴシック"/>
      <family val="3"/>
      <charset val="128"/>
    </font>
    <font>
      <sz val="9"/>
      <color rgb="FF000000"/>
      <name val="ＭＳ ゴシック"/>
      <family val="3"/>
      <charset val="128"/>
    </font>
    <font>
      <sz val="9"/>
      <color theme="1"/>
      <name val="ＭＳ Ｐゴシック"/>
      <family val="2"/>
      <charset val="128"/>
      <scheme val="minor"/>
    </font>
    <font>
      <sz val="9"/>
      <color theme="1"/>
      <name val="ＭＳ Ｐゴシック"/>
      <family val="3"/>
      <charset val="128"/>
      <scheme val="minor"/>
    </font>
    <font>
      <sz val="6"/>
      <color theme="1"/>
      <name val="ＭＳ Ｐゴシック"/>
      <family val="2"/>
      <charset val="128"/>
      <scheme val="minor"/>
    </font>
    <font>
      <b/>
      <sz val="18"/>
      <name val="HG丸ｺﾞｼｯｸM-PRO"/>
      <family val="3"/>
      <charset val="128"/>
    </font>
    <font>
      <b/>
      <sz val="16"/>
      <name val="HG丸ｺﾞｼｯｸM-PRO"/>
      <family val="3"/>
      <charset val="128"/>
    </font>
    <font>
      <b/>
      <sz val="12"/>
      <name val="HG丸ｺﾞｼｯｸM-PRO"/>
      <family val="3"/>
      <charset val="128"/>
    </font>
    <font>
      <b/>
      <sz val="14"/>
      <name val="HG丸ｺﾞｼｯｸM-PRO"/>
      <family val="3"/>
    </font>
    <font>
      <b/>
      <sz val="14"/>
      <name val="HG丸ｺﾞｼｯｸM-PRO"/>
      <family val="3"/>
      <charset val="128"/>
    </font>
    <font>
      <sz val="11"/>
      <name val="ＭＳ Ｐゴシック"/>
      <family val="3"/>
      <charset val="128"/>
      <scheme val="minor"/>
    </font>
  </fonts>
  <fills count="7">
    <fill>
      <patternFill patternType="none"/>
    </fill>
    <fill>
      <patternFill patternType="gray125"/>
    </fill>
    <fill>
      <patternFill patternType="solid">
        <fgColor rgb="FFCCFFFF"/>
        <bgColor indexed="64"/>
      </patternFill>
    </fill>
    <fill>
      <patternFill patternType="solid">
        <fgColor rgb="FFFFFFCC"/>
        <bgColor indexed="64"/>
      </patternFill>
    </fill>
    <fill>
      <patternFill patternType="solid">
        <fgColor theme="8" tint="0.79998168889431442"/>
        <bgColor indexed="64"/>
      </patternFill>
    </fill>
    <fill>
      <patternFill patternType="solid">
        <fgColor rgb="FFDAEEF3"/>
        <bgColor indexed="64"/>
      </patternFill>
    </fill>
    <fill>
      <patternFill patternType="solid">
        <fgColor theme="0" tint="-0.14999847407452621"/>
        <bgColor indexed="64"/>
      </patternFill>
    </fill>
  </fills>
  <borders count="148">
    <border>
      <left/>
      <right/>
      <top/>
      <bottom/>
      <diagonal/>
    </border>
    <border>
      <left style="medium">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hair">
        <color auto="1"/>
      </top>
      <bottom style="hair">
        <color auto="1"/>
      </bottom>
      <diagonal/>
    </border>
    <border>
      <left/>
      <right style="medium">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auto="1"/>
      </bottom>
      <diagonal/>
    </border>
    <border>
      <left/>
      <right style="medium">
        <color auto="1"/>
      </right>
      <top/>
      <bottom style="hair">
        <color auto="1"/>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auto="1"/>
      </top>
      <bottom/>
      <diagonal/>
    </border>
    <border>
      <left/>
      <right style="thin">
        <color indexed="64"/>
      </right>
      <top/>
      <bottom style="medium">
        <color indexed="64"/>
      </bottom>
      <diagonal/>
    </border>
    <border>
      <left style="thin">
        <color indexed="64"/>
      </left>
      <right style="thin">
        <color indexed="64"/>
      </right>
      <top style="medium">
        <color auto="1"/>
      </top>
      <bottom/>
      <diagonal/>
    </border>
    <border>
      <left style="thin">
        <color indexed="64"/>
      </left>
      <right/>
      <top style="medium">
        <color auto="1"/>
      </top>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top style="thin">
        <color indexed="64"/>
      </top>
      <bottom style="hair">
        <color auto="1"/>
      </bottom>
      <diagonal/>
    </border>
    <border>
      <left/>
      <right style="medium">
        <color auto="1"/>
      </right>
      <top style="thin">
        <color indexed="64"/>
      </top>
      <bottom style="hair">
        <color auto="1"/>
      </bottom>
      <diagonal/>
    </border>
    <border>
      <left style="thin">
        <color indexed="64"/>
      </left>
      <right/>
      <top style="medium">
        <color auto="1"/>
      </top>
      <bottom style="medium">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thin">
        <color indexed="64"/>
      </left>
      <right style="hair">
        <color indexed="64"/>
      </right>
      <top style="medium">
        <color auto="1"/>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medium">
        <color auto="1"/>
      </bottom>
      <diagonal/>
    </border>
    <border>
      <left style="thin">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auto="1"/>
      </bottom>
      <diagonal/>
    </border>
    <border>
      <left style="hair">
        <color indexed="64"/>
      </left>
      <right/>
      <top style="medium">
        <color auto="1"/>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thin">
        <color indexed="64"/>
      </top>
      <bottom style="hair">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hair">
        <color indexed="64"/>
      </left>
      <right/>
      <top/>
      <bottom style="hair">
        <color auto="1"/>
      </bottom>
      <diagonal/>
    </border>
    <border>
      <left style="hair">
        <color indexed="64"/>
      </left>
      <right style="medium">
        <color auto="1"/>
      </right>
      <top style="hair">
        <color indexed="64"/>
      </top>
      <bottom style="hair">
        <color indexed="64"/>
      </bottom>
      <diagonal/>
    </border>
    <border>
      <left style="hair">
        <color auto="1"/>
      </left>
      <right style="hair">
        <color auto="1"/>
      </right>
      <top style="hair">
        <color auto="1"/>
      </top>
      <bottom/>
      <diagonal/>
    </border>
    <border>
      <left style="hair">
        <color indexed="64"/>
      </left>
      <right style="medium">
        <color auto="1"/>
      </right>
      <top style="hair">
        <color indexed="64"/>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style="medium">
        <color auto="1"/>
      </right>
      <top/>
      <bottom style="thin">
        <color indexed="64"/>
      </bottom>
      <diagonal/>
    </border>
    <border>
      <left style="thin">
        <color indexed="64"/>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auto="1"/>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right style="thin">
        <color indexed="64"/>
      </right>
      <top style="medium">
        <color indexed="64"/>
      </top>
      <bottom style="thin">
        <color indexed="64"/>
      </bottom>
      <diagonal/>
    </border>
    <border>
      <left/>
      <right style="thin">
        <color indexed="64"/>
      </right>
      <top style="thin">
        <color indexed="64"/>
      </top>
      <bottom style="medium">
        <color auto="1"/>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n">
        <color indexed="64"/>
      </bottom>
      <diagonal/>
    </border>
    <border>
      <left/>
      <right style="hair">
        <color auto="1"/>
      </right>
      <top style="thin">
        <color indexed="64"/>
      </top>
      <bottom style="hair">
        <color auto="1"/>
      </bottom>
      <diagonal/>
    </border>
    <border>
      <left/>
      <right style="dashed">
        <color rgb="FF000000"/>
      </right>
      <top style="hair">
        <color auto="1"/>
      </top>
      <bottom style="hair">
        <color auto="1"/>
      </bottom>
      <diagonal/>
    </border>
    <border>
      <left style="dashed">
        <color rgb="FF000000"/>
      </left>
      <right style="hair">
        <color auto="1"/>
      </right>
      <top style="hair">
        <color auto="1"/>
      </top>
      <bottom style="hair">
        <color auto="1"/>
      </bottom>
      <diagonal/>
    </border>
    <border>
      <left style="thin">
        <color indexed="64"/>
      </left>
      <right/>
      <top style="hair">
        <color indexed="64"/>
      </top>
      <bottom style="hair">
        <color indexed="64"/>
      </bottom>
      <diagonal/>
    </border>
    <border>
      <left style="thin">
        <color indexed="64"/>
      </left>
      <right/>
      <top/>
      <bottom style="medium">
        <color auto="1"/>
      </bottom>
      <diagonal/>
    </border>
    <border>
      <left/>
      <right style="hair">
        <color auto="1"/>
      </right>
      <top style="hair">
        <color auto="1"/>
      </top>
      <bottom style="hair">
        <color auto="1"/>
      </bottom>
      <diagonal/>
    </border>
    <border>
      <left style="hair">
        <color indexed="64"/>
      </left>
      <right/>
      <top/>
      <bottom/>
      <diagonal/>
    </border>
    <border>
      <left style="hair">
        <color auto="1"/>
      </left>
      <right style="hair">
        <color auto="1"/>
      </right>
      <top/>
      <bottom/>
      <diagonal/>
    </border>
    <border>
      <left/>
      <right/>
      <top style="hair">
        <color auto="1"/>
      </top>
      <bottom style="medium">
        <color rgb="FF000000"/>
      </bottom>
      <diagonal/>
    </border>
    <border>
      <left/>
      <right/>
      <top style="medium">
        <color rgb="FF000000"/>
      </top>
      <bottom/>
      <diagonal/>
    </border>
    <border>
      <left/>
      <right/>
      <top style="hair">
        <color auto="1"/>
      </top>
      <bottom/>
      <diagonal/>
    </border>
    <border>
      <left/>
      <right style="dashed">
        <color rgb="FF000000"/>
      </right>
      <top style="hair">
        <color auto="1"/>
      </top>
      <bottom/>
      <diagonal/>
    </border>
    <border>
      <left style="dotted">
        <color rgb="FF000000"/>
      </left>
      <right style="dashed">
        <color rgb="FF000000"/>
      </right>
      <top style="dotted">
        <color rgb="FF000000"/>
      </top>
      <bottom style="hair">
        <color auto="1"/>
      </bottom>
      <diagonal/>
    </border>
    <border>
      <left style="dashed">
        <color rgb="FF000000"/>
      </left>
      <right style="hair">
        <color auto="1"/>
      </right>
      <top style="dotted">
        <color rgb="FF000000"/>
      </top>
      <bottom style="hair">
        <color auto="1"/>
      </bottom>
      <diagonal/>
    </border>
    <border>
      <left/>
      <right/>
      <top style="dotted">
        <color rgb="FF000000"/>
      </top>
      <bottom style="hair">
        <color auto="1"/>
      </bottom>
      <diagonal/>
    </border>
    <border>
      <left style="hair">
        <color auto="1"/>
      </left>
      <right style="hair">
        <color auto="1"/>
      </right>
      <top style="dotted">
        <color rgb="FF000000"/>
      </top>
      <bottom style="hair">
        <color auto="1"/>
      </bottom>
      <diagonal/>
    </border>
    <border>
      <left/>
      <right style="dashed">
        <color rgb="FF000000"/>
      </right>
      <top style="dotted">
        <color rgb="FF000000"/>
      </top>
      <bottom style="hair">
        <color auto="1"/>
      </bottom>
      <diagonal/>
    </border>
    <border>
      <left/>
      <right style="dotted">
        <color rgb="FF000000"/>
      </right>
      <top style="dotted">
        <color rgb="FF000000"/>
      </top>
      <bottom style="hair">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auto="1"/>
      </bottom>
      <diagonal/>
    </border>
    <border>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top style="medium">
        <color auto="1"/>
      </top>
      <bottom/>
      <diagonal/>
    </border>
    <border>
      <left style="medium">
        <color rgb="FF000000"/>
      </left>
      <right/>
      <top/>
      <bottom/>
      <diagonal/>
    </border>
    <border>
      <left style="hair">
        <color indexed="64"/>
      </left>
      <right style="medium">
        <color rgb="FF000000"/>
      </right>
      <top style="hair">
        <color indexed="64"/>
      </top>
      <bottom style="hair">
        <color indexed="64"/>
      </bottom>
      <diagonal/>
    </border>
    <border>
      <left style="medium">
        <color rgb="FF000000"/>
      </left>
      <right/>
      <top/>
      <bottom style="medium">
        <color auto="1"/>
      </bottom>
      <diagonal/>
    </border>
    <border>
      <left style="hair">
        <color indexed="64"/>
      </left>
      <right style="medium">
        <color rgb="FF000000"/>
      </right>
      <top style="hair">
        <color indexed="64"/>
      </top>
      <bottom/>
      <diagonal/>
    </border>
    <border>
      <left style="medium">
        <color rgb="FF000000"/>
      </left>
      <right/>
      <top style="medium">
        <color auto="1"/>
      </top>
      <bottom style="medium">
        <color rgb="FF000000"/>
      </bottom>
      <diagonal/>
    </border>
    <border>
      <left/>
      <right style="thin">
        <color indexed="64"/>
      </right>
      <top style="medium">
        <color auto="1"/>
      </top>
      <bottom style="medium">
        <color rgb="FF000000"/>
      </bottom>
      <diagonal/>
    </border>
    <border>
      <left/>
      <right style="dashed">
        <color rgb="FF000000"/>
      </right>
      <top style="dotted">
        <color rgb="FF000000"/>
      </top>
      <bottom style="dotted">
        <color rgb="FF000000"/>
      </bottom>
      <diagonal/>
    </border>
    <border>
      <left style="dashed">
        <color rgb="FF000000"/>
      </left>
      <right style="hair">
        <color auto="1"/>
      </right>
      <top style="dotted">
        <color rgb="FF000000"/>
      </top>
      <bottom style="dotted">
        <color rgb="FF000000"/>
      </bottom>
      <diagonal/>
    </border>
    <border>
      <left/>
      <right/>
      <top style="dotted">
        <color rgb="FF000000"/>
      </top>
      <bottom style="dotted">
        <color rgb="FF000000"/>
      </bottom>
      <diagonal/>
    </border>
    <border>
      <left style="hair">
        <color auto="1"/>
      </left>
      <right style="hair">
        <color auto="1"/>
      </right>
      <top style="dotted">
        <color rgb="FF000000"/>
      </top>
      <bottom style="dotted">
        <color rgb="FF000000"/>
      </bottom>
      <diagonal/>
    </border>
    <border>
      <left/>
      <right style="medium">
        <color rgb="FF000000"/>
      </right>
      <top style="medium">
        <color auto="1"/>
      </top>
      <bottom/>
      <diagonal/>
    </border>
    <border>
      <left style="medium">
        <color rgb="FF000000"/>
      </left>
      <right style="hair">
        <color indexed="64"/>
      </right>
      <top style="medium">
        <color rgb="FF000000"/>
      </top>
      <bottom/>
      <diagonal/>
    </border>
    <border>
      <left style="hair">
        <color indexed="64"/>
      </left>
      <right/>
      <top style="medium">
        <color rgb="FF000000"/>
      </top>
      <bottom/>
      <diagonal/>
    </border>
    <border>
      <left style="hair">
        <color auto="1"/>
      </left>
      <right style="hair">
        <color auto="1"/>
      </right>
      <top style="medium">
        <color rgb="FF000000"/>
      </top>
      <bottom/>
      <diagonal/>
    </border>
    <border>
      <left/>
      <right style="medium">
        <color rgb="FF000000"/>
      </right>
      <top style="medium">
        <color rgb="FF000000"/>
      </top>
      <bottom/>
      <diagonal/>
    </border>
    <border>
      <left style="medium">
        <color rgb="FF000000"/>
      </left>
      <right style="hair">
        <color indexed="64"/>
      </right>
      <top style="dotted">
        <color rgb="FF000000"/>
      </top>
      <bottom style="dotted">
        <color rgb="FF000000"/>
      </bottom>
      <diagonal/>
    </border>
    <border>
      <left style="hair">
        <color indexed="64"/>
      </left>
      <right style="medium">
        <color rgb="FF000000"/>
      </right>
      <top style="dotted">
        <color rgb="FF000000"/>
      </top>
      <bottom style="dotted">
        <color rgb="FF000000"/>
      </bottom>
      <diagonal/>
    </border>
    <border>
      <left style="medium">
        <color rgb="FF000000"/>
      </left>
      <right style="hair">
        <color indexed="64"/>
      </right>
      <top/>
      <bottom style="medium">
        <color rgb="FF000000"/>
      </bottom>
      <diagonal/>
    </border>
    <border>
      <left style="hair">
        <color auto="1"/>
      </left>
      <right style="hair">
        <color auto="1"/>
      </right>
      <top/>
      <bottom style="medium">
        <color rgb="FF000000"/>
      </bottom>
      <diagonal/>
    </border>
    <border>
      <left style="thin">
        <color indexed="64"/>
      </left>
      <right/>
      <top style="medium">
        <color auto="1"/>
      </top>
      <bottom style="medium">
        <color rgb="FF000000"/>
      </bottom>
      <diagonal/>
    </border>
    <border>
      <left style="hair">
        <color indexed="64"/>
      </left>
      <right/>
      <top style="hair">
        <color auto="1"/>
      </top>
      <bottom/>
      <diagonal/>
    </border>
    <border>
      <left style="medium">
        <color rgb="FF000000"/>
      </left>
      <right style="hair">
        <color indexed="64"/>
      </right>
      <top style="medium">
        <color rgb="FF000000"/>
      </top>
      <bottom style="hair">
        <color indexed="64"/>
      </bottom>
      <diagonal/>
    </border>
    <border>
      <left/>
      <right style="medium">
        <color rgb="FF000000"/>
      </right>
      <top style="medium">
        <color rgb="FF000000"/>
      </top>
      <bottom style="hair">
        <color auto="1"/>
      </bottom>
      <diagonal/>
    </border>
    <border>
      <left style="medium">
        <color rgb="FF000000"/>
      </left>
      <right style="hair">
        <color indexed="64"/>
      </right>
      <top style="hair">
        <color indexed="64"/>
      </top>
      <bottom style="hair">
        <color indexed="64"/>
      </bottom>
      <diagonal/>
    </border>
    <border>
      <left style="medium">
        <color rgb="FF000000"/>
      </left>
      <right style="hair">
        <color indexed="64"/>
      </right>
      <top/>
      <bottom/>
      <diagonal/>
    </border>
    <border>
      <left/>
      <right style="medium">
        <color rgb="FF000000"/>
      </right>
      <top/>
      <bottom/>
      <diagonal/>
    </border>
    <border>
      <left style="hair">
        <color auto="1"/>
      </left>
      <right style="hair">
        <color auto="1"/>
      </right>
      <top style="medium">
        <color rgb="FF000000"/>
      </top>
      <bottom style="medium">
        <color rgb="FF000000"/>
      </bottom>
      <diagonal/>
    </border>
    <border>
      <left style="hair">
        <color indexed="64"/>
      </left>
      <right/>
      <top style="medium">
        <color rgb="FF000000"/>
      </top>
      <bottom style="medium">
        <color rgb="FF000000"/>
      </bottom>
      <diagonal/>
    </border>
    <border>
      <left style="medium">
        <color rgb="FF000000"/>
      </left>
      <right style="hair">
        <color indexed="64"/>
      </right>
      <top/>
      <bottom style="hair">
        <color indexed="64"/>
      </bottom>
      <diagonal/>
    </border>
    <border>
      <left/>
      <right style="medium">
        <color rgb="FF000000"/>
      </right>
      <top/>
      <bottom style="hair">
        <color auto="1"/>
      </bottom>
      <diagonal/>
    </border>
    <border>
      <left style="hair">
        <color indexed="64"/>
      </left>
      <right style="medium">
        <color rgb="FF000000"/>
      </right>
      <top/>
      <bottom/>
      <diagonal/>
    </border>
    <border>
      <left style="medium">
        <color rgb="FF000000"/>
      </left>
      <right/>
      <top style="hair">
        <color indexed="64"/>
      </top>
      <bottom style="hair">
        <color indexed="64"/>
      </bottom>
      <diagonal/>
    </border>
    <border>
      <left/>
      <right style="medium">
        <color rgb="FF000000"/>
      </right>
      <top style="hair">
        <color auto="1"/>
      </top>
      <bottom style="hair">
        <color auto="1"/>
      </bottom>
      <diagonal/>
    </border>
    <border>
      <left/>
      <right style="medium">
        <color rgb="FF000000"/>
      </right>
      <top style="hair">
        <color indexed="64"/>
      </top>
      <bottom style="medium">
        <color rgb="FF000000"/>
      </bottom>
      <diagonal/>
    </border>
    <border>
      <left style="dotted">
        <color rgb="FF000000"/>
      </left>
      <right/>
      <top style="hair">
        <color auto="1"/>
      </top>
      <bottom/>
      <diagonal/>
    </border>
    <border>
      <left/>
      <right style="dotted">
        <color rgb="FF000000"/>
      </right>
      <top style="hair">
        <color auto="1"/>
      </top>
      <bottom/>
      <diagonal/>
    </border>
    <border>
      <left/>
      <right style="medium">
        <color rgb="FF000000"/>
      </right>
      <top style="hair">
        <color indexed="64"/>
      </top>
      <bottom/>
      <diagonal/>
    </border>
    <border>
      <left style="medium">
        <color rgb="FF000000"/>
      </left>
      <right/>
      <top style="medium">
        <color rgb="FF000000"/>
      </top>
      <bottom/>
      <diagonal/>
    </border>
    <border>
      <left/>
      <right style="dotted">
        <color rgb="FF000000"/>
      </right>
      <top style="dotted">
        <color rgb="FF000000"/>
      </top>
      <bottom style="dotted">
        <color rgb="FF000000"/>
      </bottom>
      <diagonal/>
    </border>
    <border>
      <left/>
      <right style="hair">
        <color auto="1"/>
      </right>
      <top/>
      <bottom/>
      <diagonal/>
    </border>
    <border>
      <left style="dotted">
        <color rgb="FF000000"/>
      </left>
      <right/>
      <top style="dotted">
        <color rgb="FF000000"/>
      </top>
      <bottom/>
      <diagonal/>
    </border>
    <border>
      <left style="dashed">
        <color rgb="FF000000"/>
      </left>
      <right style="hair">
        <color auto="1"/>
      </right>
      <top style="dotted">
        <color rgb="FF000000"/>
      </top>
      <bottom/>
      <diagonal/>
    </border>
    <border>
      <left/>
      <right/>
      <top style="dotted">
        <color rgb="FF000000"/>
      </top>
      <bottom/>
      <diagonal/>
    </border>
    <border>
      <left style="hair">
        <color auto="1"/>
      </left>
      <right style="hair">
        <color auto="1"/>
      </right>
      <top style="dotted">
        <color rgb="FF000000"/>
      </top>
      <bottom/>
      <diagonal/>
    </border>
    <border>
      <left/>
      <right style="dashed">
        <color rgb="FF000000"/>
      </right>
      <top style="dotted">
        <color rgb="FF000000"/>
      </top>
      <bottom/>
      <diagonal/>
    </border>
    <border>
      <left/>
      <right style="dotted">
        <color rgb="FF000000"/>
      </right>
      <top style="dotted">
        <color rgb="FF000000"/>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medium">
        <color auto="1"/>
      </right>
      <top style="thin">
        <color indexed="64"/>
      </top>
      <bottom/>
      <diagonal/>
    </border>
    <border>
      <left style="thin">
        <color indexed="64"/>
      </left>
      <right style="medium">
        <color auto="1"/>
      </right>
      <top/>
      <bottom style="thin">
        <color indexed="64"/>
      </bottom>
      <diagonal/>
    </border>
    <border>
      <left style="medium">
        <color indexed="64"/>
      </left>
      <right style="thin">
        <color indexed="64"/>
      </right>
      <top style="medium">
        <color indexed="64"/>
      </top>
      <bottom/>
      <diagonal/>
    </border>
  </borders>
  <cellStyleXfs count="2">
    <xf numFmtId="0" fontId="0" fillId="0" borderId="0">
      <alignment vertical="center"/>
    </xf>
    <xf numFmtId="0" fontId="3" fillId="0" borderId="0">
      <alignment vertical="center"/>
    </xf>
  </cellStyleXfs>
  <cellXfs count="358">
    <xf numFmtId="0" fontId="0" fillId="0" borderId="0" xfId="0">
      <alignment vertical="center"/>
    </xf>
    <xf numFmtId="0" fontId="2" fillId="0" borderId="0" xfId="0" applyFont="1">
      <alignment vertical="center"/>
    </xf>
    <xf numFmtId="0" fontId="4" fillId="0" borderId="0" xfId="0" applyFont="1">
      <alignment vertical="center"/>
    </xf>
    <xf numFmtId="0" fontId="6" fillId="0" borderId="0" xfId="0" applyFont="1">
      <alignment vertical="center"/>
    </xf>
    <xf numFmtId="0" fontId="5" fillId="0" borderId="0" xfId="0" applyFont="1">
      <alignment vertical="center"/>
    </xf>
    <xf numFmtId="0" fontId="7" fillId="0" borderId="0" xfId="0" applyFont="1" applyAlignment="1">
      <alignment horizontal="right" vertical="center"/>
    </xf>
    <xf numFmtId="0" fontId="4" fillId="0" borderId="11"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6" xfId="0" applyFont="1" applyBorder="1">
      <alignment vertical="center"/>
    </xf>
    <xf numFmtId="0" fontId="4" fillId="0" borderId="7" xfId="0" applyFont="1" applyBorder="1">
      <alignment vertical="center"/>
    </xf>
    <xf numFmtId="0" fontId="5" fillId="2" borderId="25"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5" fillId="2" borderId="23"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4" fillId="0" borderId="9" xfId="0" applyFont="1" applyBorder="1" applyAlignment="1">
      <alignment horizontal="center" vertical="center" wrapText="1"/>
    </xf>
    <xf numFmtId="0" fontId="4" fillId="0" borderId="9" xfId="0" applyFont="1" applyBorder="1">
      <alignment vertical="center"/>
    </xf>
    <xf numFmtId="0" fontId="4" fillId="0" borderId="9" xfId="0" applyFont="1" applyBorder="1" applyAlignment="1">
      <alignment horizontal="center" vertical="center"/>
    </xf>
    <xf numFmtId="0" fontId="5" fillId="0" borderId="0" xfId="0" applyFont="1" applyAlignment="1">
      <alignment horizontal="center" vertical="center"/>
    </xf>
    <xf numFmtId="0" fontId="4" fillId="0" borderId="0" xfId="0" applyFont="1" applyAlignment="1">
      <alignment vertical="center" wrapText="1"/>
    </xf>
    <xf numFmtId="0" fontId="9" fillId="0" borderId="0" xfId="0" applyFont="1" applyAlignment="1">
      <alignment vertical="center" wrapText="1"/>
    </xf>
    <xf numFmtId="0" fontId="5" fillId="0" borderId="0" xfId="0" applyFont="1" applyAlignment="1">
      <alignment vertical="center" wrapText="1"/>
    </xf>
    <xf numFmtId="0" fontId="11" fillId="2" borderId="13" xfId="0" applyFont="1" applyFill="1" applyBorder="1" applyAlignment="1">
      <alignment horizontal="center" vertical="center" wrapText="1"/>
    </xf>
    <xf numFmtId="0" fontId="13" fillId="0" borderId="11" xfId="0" applyFont="1" applyBorder="1">
      <alignment vertical="center"/>
    </xf>
    <xf numFmtId="0" fontId="13" fillId="0" borderId="11" xfId="0" applyFont="1" applyBorder="1" applyAlignment="1">
      <alignment horizontal="center" vertical="center"/>
    </xf>
    <xf numFmtId="0" fontId="15" fillId="0" borderId="0" xfId="0" applyFont="1">
      <alignment vertical="center"/>
    </xf>
    <xf numFmtId="0" fontId="13" fillId="0" borderId="6" xfId="0" applyFont="1" applyBorder="1">
      <alignment vertical="center"/>
    </xf>
    <xf numFmtId="0" fontId="14" fillId="0" borderId="0" xfId="0" applyFont="1">
      <alignment vertical="center"/>
    </xf>
    <xf numFmtId="0" fontId="4" fillId="4" borderId="42" xfId="0" applyFont="1" applyFill="1" applyBorder="1" applyAlignment="1">
      <alignment horizontal="center" vertical="center"/>
    </xf>
    <xf numFmtId="0" fontId="4" fillId="5" borderId="43" xfId="0" applyFont="1" applyFill="1" applyBorder="1" applyAlignment="1">
      <alignment horizontal="center" vertical="center" wrapText="1"/>
    </xf>
    <xf numFmtId="0" fontId="4" fillId="5" borderId="44"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3" borderId="42" xfId="0" applyFont="1" applyFill="1" applyBorder="1" applyAlignment="1">
      <alignment horizontal="center" vertical="center"/>
    </xf>
    <xf numFmtId="0" fontId="4" fillId="5" borderId="32" xfId="0" applyFont="1" applyFill="1" applyBorder="1" applyAlignment="1">
      <alignment horizontal="center" vertical="center" wrapText="1"/>
    </xf>
    <xf numFmtId="0" fontId="4" fillId="5" borderId="36" xfId="0" applyFont="1" applyFill="1" applyBorder="1" applyAlignment="1">
      <alignment horizontal="center" vertical="center" wrapText="1"/>
    </xf>
    <xf numFmtId="0" fontId="4" fillId="5" borderId="35" xfId="0" applyFont="1" applyFill="1" applyBorder="1" applyAlignment="1">
      <alignment horizontal="center" vertical="center" wrapText="1"/>
    </xf>
    <xf numFmtId="0" fontId="4" fillId="4" borderId="46" xfId="0" applyFont="1" applyFill="1" applyBorder="1" applyAlignment="1">
      <alignment horizontal="center" vertical="center"/>
    </xf>
    <xf numFmtId="0" fontId="5" fillId="5" borderId="47" xfId="0" applyFont="1" applyFill="1" applyBorder="1" applyAlignment="1">
      <alignment vertical="center" shrinkToFit="1"/>
    </xf>
    <xf numFmtId="0" fontId="4" fillId="0" borderId="42" xfId="0" applyFont="1" applyBorder="1" applyAlignment="1">
      <alignment horizontal="center" vertical="center"/>
    </xf>
    <xf numFmtId="0" fontId="4" fillId="3" borderId="51" xfId="0" applyFont="1" applyFill="1" applyBorder="1" applyAlignment="1">
      <alignment horizontal="center" vertical="center"/>
    </xf>
    <xf numFmtId="0" fontId="16" fillId="0" borderId="0" xfId="0" applyFont="1" applyAlignment="1">
      <alignment vertical="center" wrapText="1"/>
    </xf>
    <xf numFmtId="0" fontId="4" fillId="4" borderId="53" xfId="0" applyFont="1" applyFill="1" applyBorder="1" applyAlignment="1">
      <alignment horizontal="center" vertical="center" wrapText="1"/>
    </xf>
    <xf numFmtId="0" fontId="4" fillId="3" borderId="54" xfId="0" applyFont="1" applyFill="1" applyBorder="1" applyAlignment="1">
      <alignment horizontal="center" vertical="center"/>
    </xf>
    <xf numFmtId="0" fontId="20" fillId="0" borderId="0" xfId="0" applyFont="1">
      <alignment vertical="center"/>
    </xf>
    <xf numFmtId="0" fontId="21" fillId="0" borderId="0" xfId="0" applyFont="1">
      <alignment vertical="center"/>
    </xf>
    <xf numFmtId="0" fontId="23" fillId="0" borderId="0" xfId="0" applyFont="1">
      <alignment vertical="center"/>
    </xf>
    <xf numFmtId="0" fontId="14" fillId="0" borderId="0" xfId="0" applyFont="1" applyAlignment="1">
      <alignment horizontal="right" vertical="center"/>
    </xf>
    <xf numFmtId="0" fontId="2" fillId="0" borderId="0" xfId="0" applyFont="1" applyProtection="1">
      <alignment vertical="center"/>
      <protection locked="0"/>
    </xf>
    <xf numFmtId="0" fontId="4" fillId="0" borderId="0" xfId="0" applyFont="1" applyProtection="1">
      <alignment vertical="center"/>
      <protection locked="0"/>
    </xf>
    <xf numFmtId="0" fontId="20" fillId="0" borderId="0" xfId="0" applyFont="1" applyProtection="1">
      <alignment vertical="center"/>
      <protection locked="0"/>
    </xf>
    <xf numFmtId="0" fontId="23"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horizontal="right" vertical="center"/>
      <protection locked="0"/>
    </xf>
    <xf numFmtId="0" fontId="5" fillId="0" borderId="0" xfId="0" applyFont="1" applyProtection="1">
      <alignment vertical="center"/>
      <protection locked="0"/>
    </xf>
    <xf numFmtId="0" fontId="11" fillId="2" borderId="13" xfId="0" applyFont="1" applyFill="1" applyBorder="1" applyAlignment="1" applyProtection="1">
      <alignment horizontal="center" vertical="center" wrapText="1"/>
      <protection locked="0"/>
    </xf>
    <xf numFmtId="0" fontId="5" fillId="0" borderId="0" xfId="0" applyFont="1" applyAlignment="1" applyProtection="1">
      <alignment vertical="center" wrapText="1"/>
      <protection locked="0"/>
    </xf>
    <xf numFmtId="0" fontId="4" fillId="0" borderId="11" xfId="0" applyFont="1" applyBorder="1" applyAlignment="1" applyProtection="1">
      <alignment horizontal="center" vertical="center"/>
      <protection locked="0"/>
    </xf>
    <xf numFmtId="0" fontId="24" fillId="0" borderId="13" xfId="0" applyFont="1" applyBorder="1" applyAlignment="1">
      <alignment horizontal="left" vertical="center"/>
    </xf>
    <xf numFmtId="0" fontId="25" fillId="0" borderId="13" xfId="0" applyFont="1" applyBorder="1">
      <alignment vertical="center"/>
    </xf>
    <xf numFmtId="49" fontId="25" fillId="0" borderId="13" xfId="0" applyNumberFormat="1" applyFont="1" applyBorder="1">
      <alignment vertical="center"/>
    </xf>
    <xf numFmtId="0" fontId="25" fillId="0" borderId="13" xfId="0" applyFont="1" applyBorder="1" applyAlignment="1">
      <alignment horizontal="center" vertical="center"/>
    </xf>
    <xf numFmtId="0" fontId="4" fillId="0" borderId="11" xfId="0" applyFont="1" applyBorder="1" applyAlignment="1" applyProtection="1">
      <alignment horizontal="distributed" vertical="center" shrinkToFit="1"/>
      <protection locked="0"/>
    </xf>
    <xf numFmtId="0" fontId="26" fillId="0" borderId="13" xfId="0" applyFont="1" applyBorder="1">
      <alignment vertical="center"/>
    </xf>
    <xf numFmtId="49" fontId="26" fillId="0" borderId="13" xfId="0" applyNumberFormat="1" applyFont="1" applyBorder="1">
      <alignment vertical="center"/>
    </xf>
    <xf numFmtId="0" fontId="0" fillId="0" borderId="0" xfId="0" applyAlignment="1">
      <alignment horizontal="center" vertical="center"/>
    </xf>
    <xf numFmtId="0" fontId="13" fillId="0" borderId="50" xfId="0" applyFont="1" applyBorder="1" applyAlignment="1">
      <alignment horizontal="center" vertical="center"/>
    </xf>
    <xf numFmtId="0" fontId="13" fillId="0" borderId="52" xfId="0" applyFont="1" applyBorder="1" applyAlignment="1">
      <alignment horizontal="center" vertical="center"/>
    </xf>
    <xf numFmtId="0" fontId="13" fillId="0" borderId="12" xfId="0" applyFont="1" applyBorder="1" applyAlignment="1">
      <alignment horizontal="center" vertical="center"/>
    </xf>
    <xf numFmtId="0" fontId="13" fillId="0" borderId="55" xfId="0" applyFont="1" applyBorder="1" applyAlignment="1">
      <alignment horizontal="center" vertical="center"/>
    </xf>
    <xf numFmtId="0" fontId="4" fillId="0" borderId="50" xfId="0" applyFont="1" applyBorder="1" applyAlignment="1">
      <alignment horizontal="center" vertical="center"/>
    </xf>
    <xf numFmtId="0" fontId="0" fillId="0" borderId="13" xfId="0" applyBorder="1">
      <alignment vertical="center"/>
    </xf>
    <xf numFmtId="0" fontId="0" fillId="0" borderId="13" xfId="0" applyBorder="1" applyAlignment="1">
      <alignment horizontal="distributed" vertical="center"/>
    </xf>
    <xf numFmtId="0" fontId="0" fillId="6" borderId="13" xfId="0" applyFill="1" applyBorder="1" applyAlignment="1">
      <alignment horizontal="distributed" vertical="center"/>
    </xf>
    <xf numFmtId="0" fontId="0" fillId="6" borderId="13" xfId="0" applyFill="1" applyBorder="1">
      <alignment vertical="center"/>
    </xf>
    <xf numFmtId="0" fontId="0" fillId="0" borderId="0" xfId="0" applyAlignment="1">
      <alignment horizontal="right" vertical="center"/>
    </xf>
    <xf numFmtId="0" fontId="0" fillId="0" borderId="13" xfId="0" applyBorder="1" applyAlignment="1">
      <alignment horizontal="right" vertical="center"/>
    </xf>
    <xf numFmtId="0" fontId="0" fillId="0" borderId="13" xfId="0" applyBorder="1" applyAlignment="1">
      <alignment horizontal="center" vertical="center"/>
    </xf>
    <xf numFmtId="0" fontId="0" fillId="0" borderId="13" xfId="0" applyBorder="1" applyAlignment="1">
      <alignment vertical="center" shrinkToFit="1"/>
    </xf>
    <xf numFmtId="0" fontId="0" fillId="2" borderId="13" xfId="0" applyFill="1" applyBorder="1">
      <alignment vertical="center"/>
    </xf>
    <xf numFmtId="0" fontId="0" fillId="2" borderId="13" xfId="0" applyFill="1" applyBorder="1" applyAlignment="1">
      <alignment horizontal="right" vertical="center"/>
    </xf>
    <xf numFmtId="0" fontId="0" fillId="2" borderId="13" xfId="0" applyFill="1" applyBorder="1" applyAlignment="1">
      <alignment vertical="center" shrinkToFit="1"/>
    </xf>
    <xf numFmtId="0" fontId="0" fillId="2" borderId="13" xfId="0" applyFill="1" applyBorder="1" applyAlignment="1">
      <alignment horizontal="center" vertical="center"/>
    </xf>
    <xf numFmtId="0" fontId="0" fillId="6" borderId="13" xfId="0" applyFill="1" applyBorder="1" applyAlignment="1">
      <alignment horizontal="right" vertical="center"/>
    </xf>
    <xf numFmtId="0" fontId="0" fillId="6" borderId="13" xfId="0" applyFill="1" applyBorder="1" applyAlignment="1">
      <alignment vertical="center" shrinkToFit="1"/>
    </xf>
    <xf numFmtId="0" fontId="0" fillId="6" borderId="13" xfId="0" applyFill="1" applyBorder="1" applyAlignment="1">
      <alignment horizontal="center" vertical="center"/>
    </xf>
    <xf numFmtId="0" fontId="0" fillId="0" borderId="13" xfId="0" applyBorder="1" applyAlignment="1">
      <alignment horizontal="right" vertical="center" wrapText="1"/>
    </xf>
    <xf numFmtId="0" fontId="0" fillId="0" borderId="0" xfId="0" applyAlignment="1">
      <alignment vertical="center" wrapText="1"/>
    </xf>
    <xf numFmtId="0" fontId="0" fillId="0" borderId="15" xfId="0" applyBorder="1" applyAlignment="1">
      <alignment vertical="center" shrinkToFit="1"/>
    </xf>
    <xf numFmtId="0" fontId="0" fillId="0" borderId="15" xfId="0" applyBorder="1" applyAlignment="1">
      <alignment horizontal="center" vertical="center"/>
    </xf>
    <xf numFmtId="0" fontId="0" fillId="0" borderId="58" xfId="0" applyBorder="1" applyAlignment="1">
      <alignment horizontal="distributed" vertical="center" wrapText="1"/>
    </xf>
    <xf numFmtId="0" fontId="0" fillId="0" borderId="60" xfId="0" applyBorder="1">
      <alignment vertical="center"/>
    </xf>
    <xf numFmtId="0" fontId="0" fillId="0" borderId="60" xfId="0" applyBorder="1" applyAlignment="1">
      <alignment vertical="center" wrapText="1"/>
    </xf>
    <xf numFmtId="0" fontId="0" fillId="0" borderId="60" xfId="0" applyBorder="1" applyAlignment="1">
      <alignment horizontal="right" vertical="center" wrapText="1"/>
    </xf>
    <xf numFmtId="0" fontId="0" fillId="0" borderId="60" xfId="0" applyBorder="1" applyAlignment="1">
      <alignment vertical="center" wrapText="1" shrinkToFit="1"/>
    </xf>
    <xf numFmtId="0" fontId="0" fillId="0" borderId="60" xfId="0" applyBorder="1" applyAlignment="1">
      <alignment horizontal="center" vertical="center" wrapText="1"/>
    </xf>
    <xf numFmtId="0" fontId="0" fillId="0" borderId="59" xfId="0" applyBorder="1" applyAlignment="1">
      <alignment vertical="center" wrapText="1"/>
    </xf>
    <xf numFmtId="0" fontId="0" fillId="0" borderId="57" xfId="0" applyBorder="1" applyAlignment="1">
      <alignment vertical="center" wrapText="1"/>
    </xf>
    <xf numFmtId="0" fontId="0" fillId="0" borderId="56" xfId="0" applyBorder="1">
      <alignment vertical="center"/>
    </xf>
    <xf numFmtId="0" fontId="0" fillId="0" borderId="61" xfId="0" applyBorder="1" applyAlignment="1">
      <alignment vertical="center" wrapText="1"/>
    </xf>
    <xf numFmtId="0" fontId="0" fillId="0" borderId="62" xfId="0" applyBorder="1">
      <alignment vertical="center"/>
    </xf>
    <xf numFmtId="0" fontId="0" fillId="0" borderId="62" xfId="0" applyBorder="1" applyAlignment="1">
      <alignment horizontal="right" vertical="center" wrapText="1"/>
    </xf>
    <xf numFmtId="0" fontId="0" fillId="0" borderId="62" xfId="0" applyBorder="1" applyAlignment="1">
      <alignment horizontal="center" vertical="center"/>
    </xf>
    <xf numFmtId="0" fontId="0" fillId="0" borderId="63" xfId="0" applyBorder="1">
      <alignment vertical="center"/>
    </xf>
    <xf numFmtId="0" fontId="27" fillId="0" borderId="15" xfId="0" applyFont="1" applyBorder="1" applyAlignment="1">
      <alignment horizontal="distributed" vertical="center"/>
    </xf>
    <xf numFmtId="0" fontId="0" fillId="0" borderId="60" xfId="0" applyBorder="1" applyAlignment="1">
      <alignment horizontal="right" vertical="center"/>
    </xf>
    <xf numFmtId="0" fontId="0" fillId="0" borderId="60" xfId="0" applyBorder="1" applyAlignment="1">
      <alignment vertical="center" shrinkToFit="1"/>
    </xf>
    <xf numFmtId="0" fontId="0" fillId="0" borderId="60" xfId="0" applyBorder="1" applyAlignment="1">
      <alignment horizontal="center" vertical="center"/>
    </xf>
    <xf numFmtId="0" fontId="0" fillId="0" borderId="59" xfId="0" applyBorder="1">
      <alignment vertical="center"/>
    </xf>
    <xf numFmtId="0" fontId="0" fillId="2" borderId="56" xfId="0" applyFill="1" applyBorder="1" applyAlignment="1">
      <alignment horizontal="center" vertical="center"/>
    </xf>
    <xf numFmtId="0" fontId="0" fillId="0" borderId="56" xfId="0" applyBorder="1" applyAlignment="1">
      <alignment vertical="center" shrinkToFit="1"/>
    </xf>
    <xf numFmtId="0" fontId="0" fillId="6" borderId="56" xfId="0" applyFill="1" applyBorder="1">
      <alignment vertical="center"/>
    </xf>
    <xf numFmtId="0" fontId="0" fillId="0" borderId="62" xfId="0" applyBorder="1" applyAlignment="1">
      <alignment horizontal="distributed" vertical="center"/>
    </xf>
    <xf numFmtId="0" fontId="0" fillId="0" borderId="62" xfId="0" applyBorder="1" applyAlignment="1">
      <alignment horizontal="right" vertical="center"/>
    </xf>
    <xf numFmtId="0" fontId="0" fillId="0" borderId="62" xfId="0" applyBorder="1" applyAlignment="1">
      <alignment vertical="center" shrinkToFit="1"/>
    </xf>
    <xf numFmtId="0" fontId="0" fillId="6" borderId="60" xfId="0" applyFill="1" applyBorder="1">
      <alignment vertical="center"/>
    </xf>
    <xf numFmtId="0" fontId="0" fillId="6" borderId="62" xfId="0" applyFill="1" applyBorder="1">
      <alignment vertical="center"/>
    </xf>
    <xf numFmtId="0" fontId="10" fillId="0" borderId="0" xfId="0" applyFont="1">
      <alignment vertical="center"/>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10" fillId="0" borderId="0" xfId="0" applyFont="1" applyAlignment="1">
      <alignment horizontal="center" vertical="center"/>
    </xf>
    <xf numFmtId="0" fontId="22" fillId="0" borderId="0" xfId="0" applyFont="1" applyAlignment="1">
      <alignment vertical="center" wrapText="1"/>
    </xf>
    <xf numFmtId="0" fontId="22" fillId="0" borderId="0" xfId="0" applyFont="1">
      <alignment vertical="center"/>
    </xf>
    <xf numFmtId="0" fontId="32" fillId="4" borderId="1" xfId="0" applyFont="1" applyFill="1" applyBorder="1" applyAlignment="1">
      <alignment horizontal="center" vertical="center" wrapText="1"/>
    </xf>
    <xf numFmtId="0" fontId="10" fillId="4" borderId="1" xfId="0" applyFont="1" applyFill="1" applyBorder="1" applyAlignment="1">
      <alignment vertical="center" wrapText="1"/>
    </xf>
    <xf numFmtId="0" fontId="10" fillId="4" borderId="5" xfId="0" applyFont="1" applyFill="1" applyBorder="1" applyAlignment="1">
      <alignment vertical="center" wrapText="1"/>
    </xf>
    <xf numFmtId="49" fontId="25" fillId="0" borderId="13" xfId="0" applyNumberFormat="1" applyFont="1" applyBorder="1" applyAlignment="1">
      <alignment horizontal="center" vertical="center"/>
    </xf>
    <xf numFmtId="49" fontId="0" fillId="0" borderId="0" xfId="0" applyNumberFormat="1">
      <alignment vertical="center"/>
    </xf>
    <xf numFmtId="0" fontId="33" fillId="0" borderId="0" xfId="0" applyFont="1" applyProtection="1">
      <alignment vertical="center"/>
      <protection locked="0"/>
    </xf>
    <xf numFmtId="0" fontId="33" fillId="0" borderId="0" xfId="0" applyFont="1">
      <alignment vertical="center"/>
    </xf>
    <xf numFmtId="0" fontId="4" fillId="0" borderId="73" xfId="0" applyFont="1" applyBorder="1" applyAlignment="1" applyProtection="1">
      <alignment horizontal="distributed" vertical="center" shrinkToFit="1"/>
      <protection locked="0"/>
    </xf>
    <xf numFmtId="0" fontId="4" fillId="3" borderId="74" xfId="0" applyFont="1" applyFill="1" applyBorder="1" applyAlignment="1">
      <alignment horizontal="center" vertical="center"/>
    </xf>
    <xf numFmtId="0" fontId="4" fillId="3" borderId="77" xfId="0" applyFont="1" applyFill="1" applyBorder="1" applyAlignment="1">
      <alignment horizontal="center" vertical="center"/>
    </xf>
    <xf numFmtId="0" fontId="4" fillId="0" borderId="84" xfId="0" applyFont="1" applyBorder="1" applyAlignment="1" applyProtection="1">
      <alignment horizontal="distributed" vertical="center" shrinkToFit="1"/>
      <protection locked="0"/>
    </xf>
    <xf numFmtId="0" fontId="4" fillId="3" borderId="85" xfId="0" applyFont="1" applyFill="1" applyBorder="1" applyAlignment="1">
      <alignment horizontal="center" vertical="center"/>
    </xf>
    <xf numFmtId="0" fontId="4" fillId="3" borderId="87" xfId="0" applyFont="1" applyFill="1" applyBorder="1" applyAlignment="1">
      <alignment horizontal="center" vertical="center"/>
    </xf>
    <xf numFmtId="0" fontId="4" fillId="0" borderId="88" xfId="0" applyFont="1" applyBorder="1" applyAlignment="1" applyProtection="1">
      <alignment horizontal="center" vertical="center"/>
      <protection locked="0"/>
    </xf>
    <xf numFmtId="0" fontId="4" fillId="3" borderId="89" xfId="0" applyFont="1" applyFill="1" applyBorder="1" applyAlignment="1">
      <alignment horizontal="center" vertical="center"/>
    </xf>
    <xf numFmtId="0" fontId="4" fillId="0" borderId="98" xfId="0" applyFont="1" applyBorder="1" applyAlignment="1">
      <alignment horizontal="center" vertical="center"/>
    </xf>
    <xf numFmtId="0" fontId="4" fillId="0" borderId="100" xfId="0" applyFont="1" applyBorder="1" applyAlignment="1" applyProtection="1">
      <alignment horizontal="center" vertical="center"/>
      <protection locked="0"/>
    </xf>
    <xf numFmtId="0" fontId="4" fillId="0" borderId="103" xfId="0" applyFont="1" applyBorder="1" applyAlignment="1" applyProtection="1">
      <alignment horizontal="distributed" vertical="center" shrinkToFit="1"/>
      <protection locked="0"/>
    </xf>
    <xf numFmtId="0" fontId="4" fillId="3" borderId="104" xfId="0" applyFont="1" applyFill="1" applyBorder="1" applyAlignment="1">
      <alignment horizontal="center" vertical="center"/>
    </xf>
    <xf numFmtId="0" fontId="4" fillId="3" borderId="106" xfId="0" applyFont="1" applyFill="1" applyBorder="1" applyAlignment="1">
      <alignment horizontal="center" vertical="center"/>
    </xf>
    <xf numFmtId="0" fontId="4" fillId="0" borderId="105" xfId="0" applyFont="1" applyBorder="1" applyAlignment="1" applyProtection="1">
      <alignment horizontal="center" vertical="center"/>
      <protection locked="0"/>
    </xf>
    <xf numFmtId="0" fontId="5" fillId="2" borderId="76" xfId="0" applyFont="1" applyFill="1" applyBorder="1" applyAlignment="1">
      <alignment horizontal="center" vertical="center" wrapText="1"/>
    </xf>
    <xf numFmtId="0" fontId="4" fillId="3" borderId="79" xfId="0" applyFont="1" applyFill="1" applyBorder="1" applyAlignment="1">
      <alignment horizontal="center" vertical="center"/>
    </xf>
    <xf numFmtId="0" fontId="4" fillId="5" borderId="108" xfId="0" applyFont="1" applyFill="1" applyBorder="1" applyAlignment="1">
      <alignment horizontal="center" vertical="center" wrapText="1"/>
    </xf>
    <xf numFmtId="0" fontId="4" fillId="5" borderId="110" xfId="0" applyFont="1" applyFill="1" applyBorder="1" applyAlignment="1">
      <alignment horizontal="center" vertical="center" wrapText="1"/>
    </xf>
    <xf numFmtId="0" fontId="4" fillId="3" borderId="112" xfId="0" applyFont="1" applyFill="1" applyBorder="1" applyAlignment="1">
      <alignment horizontal="center" vertical="center" wrapText="1"/>
    </xf>
    <xf numFmtId="0" fontId="4" fillId="0" borderId="113" xfId="0" applyFont="1" applyBorder="1" applyAlignment="1" applyProtection="1">
      <alignment horizontal="center" vertical="center"/>
      <protection locked="0"/>
    </xf>
    <xf numFmtId="0" fontId="4" fillId="4" borderId="114" xfId="0" applyFont="1" applyFill="1" applyBorder="1" applyAlignment="1">
      <alignment horizontal="center" vertical="center" wrapText="1"/>
    </xf>
    <xf numFmtId="0" fontId="4" fillId="5" borderId="118" xfId="0" applyFont="1" applyFill="1" applyBorder="1" applyAlignment="1">
      <alignment horizontal="center" vertical="center" wrapText="1"/>
    </xf>
    <xf numFmtId="0" fontId="4" fillId="3" borderId="120" xfId="0" applyFont="1" applyFill="1" applyBorder="1" applyAlignment="1">
      <alignment horizontal="center" vertical="center" wrapText="1"/>
    </xf>
    <xf numFmtId="0" fontId="5" fillId="2" borderId="24" xfId="0" applyFont="1" applyFill="1" applyBorder="1" applyAlignment="1">
      <alignment horizontal="center" vertical="center"/>
    </xf>
    <xf numFmtId="0" fontId="5" fillId="2" borderId="75" xfId="0" applyFont="1" applyFill="1" applyBorder="1" applyAlignment="1">
      <alignment horizontal="center" vertical="center"/>
    </xf>
    <xf numFmtId="0" fontId="5" fillId="5" borderId="123" xfId="0" applyFont="1" applyFill="1" applyBorder="1" applyAlignment="1">
      <alignment vertical="center" shrinkToFit="1"/>
    </xf>
    <xf numFmtId="0" fontId="4" fillId="5" borderId="125" xfId="0" applyFont="1" applyFill="1" applyBorder="1" applyAlignment="1">
      <alignment horizontal="center" vertical="center" wrapText="1"/>
    </xf>
    <xf numFmtId="0" fontId="4" fillId="4" borderId="121" xfId="0" applyFont="1" applyFill="1" applyBorder="1" applyAlignment="1">
      <alignment horizontal="center" vertical="center" wrapText="1"/>
    </xf>
    <xf numFmtId="0" fontId="4" fillId="0" borderId="127" xfId="0" applyFont="1" applyBorder="1" applyAlignment="1" applyProtection="1">
      <alignment horizontal="center" vertical="center"/>
      <protection locked="0"/>
    </xf>
    <xf numFmtId="0" fontId="4" fillId="3" borderId="128" xfId="0" applyFont="1" applyFill="1" applyBorder="1" applyAlignment="1">
      <alignment horizontal="center" vertical="center" wrapText="1"/>
    </xf>
    <xf numFmtId="0" fontId="4" fillId="0" borderId="129" xfId="0" applyFont="1" applyBorder="1" applyAlignment="1" applyProtection="1">
      <alignment horizontal="center" vertical="center"/>
      <protection locked="0"/>
    </xf>
    <xf numFmtId="0" fontId="4" fillId="4" borderId="97" xfId="0" applyFont="1" applyFill="1" applyBorder="1" applyAlignment="1">
      <alignment horizontal="center" vertical="center" wrapText="1"/>
    </xf>
    <xf numFmtId="0" fontId="4" fillId="3" borderId="132" xfId="0" applyFont="1" applyFill="1" applyBorder="1" applyAlignment="1">
      <alignment horizontal="center" vertical="center"/>
    </xf>
    <xf numFmtId="0" fontId="4" fillId="0" borderId="133" xfId="0" applyFont="1" applyBorder="1" applyAlignment="1" applyProtection="1">
      <alignment horizontal="center" vertical="center"/>
      <protection locked="0"/>
    </xf>
    <xf numFmtId="0" fontId="4" fillId="0" borderId="129" xfId="0" applyFont="1" applyBorder="1">
      <alignment vertical="center"/>
    </xf>
    <xf numFmtId="0" fontId="4" fillId="4" borderId="115" xfId="0" applyFont="1" applyFill="1" applyBorder="1" applyAlignment="1">
      <alignment horizontal="center"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4" fillId="3" borderId="135" xfId="0" applyFont="1" applyFill="1" applyBorder="1" applyAlignment="1">
      <alignment horizontal="center" vertical="center"/>
    </xf>
    <xf numFmtId="0" fontId="4" fillId="3" borderId="136" xfId="0" applyFont="1" applyFill="1" applyBorder="1" applyAlignment="1">
      <alignment horizontal="center" vertical="center"/>
    </xf>
    <xf numFmtId="0" fontId="4" fillId="0" borderId="137" xfId="0" applyFont="1" applyBorder="1" applyAlignment="1" applyProtection="1">
      <alignment horizontal="distributed" vertical="center" shrinkToFit="1"/>
      <protection locked="0"/>
    </xf>
    <xf numFmtId="0" fontId="4" fillId="3" borderId="138" xfId="0" applyFont="1" applyFill="1" applyBorder="1" applyAlignment="1">
      <alignment horizontal="center" vertical="center"/>
    </xf>
    <xf numFmtId="0" fontId="4" fillId="3" borderId="140" xfId="0" applyFont="1" applyFill="1" applyBorder="1" applyAlignment="1">
      <alignment horizontal="center" vertical="center"/>
    </xf>
    <xf numFmtId="0" fontId="4" fillId="0" borderId="141" xfId="0" applyFont="1" applyBorder="1" applyAlignment="1" applyProtection="1">
      <alignment horizontal="center" vertical="center"/>
      <protection locked="0"/>
    </xf>
    <xf numFmtId="0" fontId="0" fillId="0" borderId="15" xfId="0" applyBorder="1" applyAlignment="1">
      <alignment horizontal="right" vertical="center"/>
    </xf>
    <xf numFmtId="0" fontId="0" fillId="0" borderId="15" xfId="0" applyBorder="1">
      <alignment vertical="center"/>
    </xf>
    <xf numFmtId="0" fontId="0" fillId="0" borderId="145" xfId="0" applyBorder="1">
      <alignment vertical="center"/>
    </xf>
    <xf numFmtId="0" fontId="0" fillId="0" borderId="16" xfId="0" applyBorder="1" applyAlignment="1">
      <alignment horizontal="distributed" vertical="center"/>
    </xf>
    <xf numFmtId="0" fontId="0" fillId="0" borderId="16" xfId="0" applyBorder="1" applyAlignment="1">
      <alignment horizontal="right" vertical="center"/>
    </xf>
    <xf numFmtId="0" fontId="0" fillId="0" borderId="16" xfId="0" applyBorder="1" applyAlignment="1">
      <alignment vertical="center" shrinkToFit="1"/>
    </xf>
    <xf numFmtId="0" fontId="0" fillId="0" borderId="16" xfId="0" applyBorder="1">
      <alignment vertical="center"/>
    </xf>
    <xf numFmtId="0" fontId="0" fillId="0" borderId="16" xfId="0" applyBorder="1" applyAlignment="1">
      <alignment horizontal="center" vertical="center"/>
    </xf>
    <xf numFmtId="0" fontId="0" fillId="0" borderId="146" xfId="0" applyBorder="1">
      <alignment vertical="center"/>
    </xf>
    <xf numFmtId="0" fontId="0" fillId="0" borderId="60" xfId="0" applyBorder="1" applyAlignment="1">
      <alignment horizontal="distributed" vertical="center"/>
    </xf>
    <xf numFmtId="0" fontId="0" fillId="0" borderId="59" xfId="0" applyBorder="1" applyAlignment="1">
      <alignment vertical="center" shrinkToFit="1"/>
    </xf>
    <xf numFmtId="0" fontId="5" fillId="2" borderId="101" xfId="0" applyFont="1" applyFill="1" applyBorder="1" applyAlignment="1">
      <alignment horizontal="center" vertical="center" wrapText="1"/>
    </xf>
    <xf numFmtId="0" fontId="5" fillId="2" borderId="10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0" borderId="90" xfId="0" applyFont="1" applyBorder="1" applyAlignment="1" applyProtection="1">
      <alignment vertical="center" wrapText="1"/>
      <protection locked="0"/>
    </xf>
    <xf numFmtId="0" fontId="5" fillId="0" borderId="91" xfId="0" applyFont="1" applyBorder="1" applyAlignment="1" applyProtection="1">
      <alignment vertical="center" wrapText="1"/>
      <protection locked="0"/>
    </xf>
    <xf numFmtId="0" fontId="5" fillId="0" borderId="124" xfId="0" applyFont="1" applyBorder="1" applyAlignment="1" applyProtection="1">
      <alignment vertical="center" wrapText="1"/>
      <protection locked="0"/>
    </xf>
    <xf numFmtId="0" fontId="5" fillId="0" borderId="92" xfId="0" applyFont="1" applyBorder="1" applyAlignment="1" applyProtection="1">
      <alignment vertical="center" wrapText="1"/>
      <protection locked="0"/>
    </xf>
    <xf numFmtId="0" fontId="5" fillId="2" borderId="96" xfId="0" applyFont="1" applyFill="1" applyBorder="1" applyAlignment="1">
      <alignment horizontal="center" vertical="center" wrapText="1"/>
    </xf>
    <xf numFmtId="0" fontId="5" fillId="2" borderId="21" xfId="0" applyFont="1" applyFill="1" applyBorder="1" applyAlignment="1">
      <alignment horizontal="center" vertical="center"/>
    </xf>
    <xf numFmtId="0" fontId="5" fillId="2" borderId="97"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99" xfId="0" applyFont="1" applyFill="1" applyBorder="1" applyAlignment="1">
      <alignment horizontal="center" vertical="center"/>
    </xf>
    <xf numFmtId="0" fontId="5" fillId="2" borderId="22" xfId="0" applyFont="1" applyFill="1" applyBorder="1" applyAlignment="1">
      <alignment horizontal="center" vertical="center"/>
    </xf>
    <xf numFmtId="0" fontId="4" fillId="0" borderId="109" xfId="0" applyFont="1" applyBorder="1" applyAlignment="1" applyProtection="1">
      <alignment vertical="center" wrapText="1"/>
      <protection locked="0"/>
    </xf>
    <xf numFmtId="0" fontId="4" fillId="0" borderId="81" xfId="0" applyFont="1" applyBorder="1" applyAlignment="1" applyProtection="1">
      <alignment vertical="center" wrapText="1"/>
      <protection locked="0"/>
    </xf>
    <xf numFmtId="0" fontId="4" fillId="0" borderId="78" xfId="0" applyFont="1" applyBorder="1" applyProtection="1">
      <alignment vertical="center"/>
      <protection locked="0"/>
    </xf>
    <xf numFmtId="0" fontId="4" fillId="0" borderId="0" xfId="0" applyFont="1" applyProtection="1">
      <alignment vertical="center"/>
      <protection locked="0"/>
    </xf>
    <xf numFmtId="0" fontId="5" fillId="2" borderId="116" xfId="0" applyFont="1" applyFill="1" applyBorder="1" applyAlignment="1">
      <alignment horizontal="center" vertical="center" wrapText="1"/>
    </xf>
    <xf numFmtId="0" fontId="5" fillId="2" borderId="7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4" fillId="0" borderId="17" xfId="0" applyFont="1" applyBorder="1" applyAlignment="1" applyProtection="1">
      <alignment vertical="center" wrapText="1"/>
      <protection locked="0"/>
    </xf>
    <xf numFmtId="0" fontId="4" fillId="0" borderId="126" xfId="0" applyFont="1" applyBorder="1" applyAlignment="1" applyProtection="1">
      <alignment vertical="center" wrapText="1"/>
      <protection locked="0"/>
    </xf>
    <xf numFmtId="0" fontId="4" fillId="0" borderId="11" xfId="0" applyFont="1" applyBorder="1" applyProtection="1">
      <alignment vertical="center"/>
      <protection locked="0"/>
    </xf>
    <xf numFmtId="49" fontId="4" fillId="0" borderId="80" xfId="0" applyNumberFormat="1" applyFont="1" applyBorder="1" applyProtection="1">
      <alignment vertical="center"/>
      <protection locked="0"/>
    </xf>
    <xf numFmtId="49" fontId="4" fillId="0" borderId="130" xfId="0" applyNumberFormat="1" applyFont="1" applyBorder="1" applyProtection="1">
      <alignment vertical="center"/>
      <protection locked="0"/>
    </xf>
    <xf numFmtId="0" fontId="4" fillId="0" borderId="137" xfId="0" applyFont="1" applyBorder="1" applyProtection="1">
      <alignment vertical="center"/>
      <protection locked="0"/>
    </xf>
    <xf numFmtId="0" fontId="4" fillId="0" borderId="139" xfId="0" applyFont="1" applyBorder="1" applyProtection="1">
      <alignment vertical="center"/>
      <protection locked="0"/>
    </xf>
    <xf numFmtId="0" fontId="4" fillId="0" borderId="142" xfId="0" applyFont="1" applyBorder="1" applyProtection="1">
      <alignment vertical="center"/>
      <protection locked="0"/>
    </xf>
    <xf numFmtId="0" fontId="4" fillId="0" borderId="0" xfId="0" applyFont="1" applyAlignment="1">
      <alignment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8" fillId="0" borderId="0" xfId="0" applyFont="1" applyAlignment="1">
      <alignment horizontal="center" vertical="center" wrapText="1"/>
    </xf>
    <xf numFmtId="0" fontId="10" fillId="0" borderId="0" xfId="0" applyFont="1" applyAlignment="1">
      <alignment horizontal="left" vertical="center" wrapText="1" indent="1"/>
    </xf>
    <xf numFmtId="0" fontId="5" fillId="0" borderId="96" xfId="0" applyFont="1" applyBorder="1" applyAlignment="1" applyProtection="1">
      <alignment vertical="center" wrapText="1"/>
      <protection locked="0"/>
    </xf>
    <xf numFmtId="0" fontId="5" fillId="0" borderId="9" xfId="0" applyFont="1" applyBorder="1" applyAlignment="1" applyProtection="1">
      <alignment vertical="center" wrapText="1"/>
      <protection locked="0"/>
    </xf>
    <xf numFmtId="0" fontId="5" fillId="0" borderId="107" xfId="0" applyFont="1" applyBorder="1" applyAlignment="1" applyProtection="1">
      <alignment vertical="center" wrapText="1"/>
      <protection locked="0"/>
    </xf>
    <xf numFmtId="0" fontId="5" fillId="2" borderId="8"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5" xfId="0" applyFont="1" applyFill="1" applyBorder="1" applyAlignment="1">
      <alignment horizontal="center" vertical="center"/>
    </xf>
    <xf numFmtId="0" fontId="4" fillId="0" borderId="13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111" xfId="0" applyFont="1" applyBorder="1" applyAlignment="1" applyProtection="1">
      <alignment horizontal="left" vertical="center" wrapText="1"/>
      <protection locked="0"/>
    </xf>
    <xf numFmtId="0" fontId="4" fillId="0" borderId="80" xfId="0" applyFont="1" applyBorder="1" applyProtection="1">
      <alignment vertical="center"/>
      <protection locked="0"/>
    </xf>
    <xf numFmtId="0" fontId="5" fillId="3" borderId="93" xfId="0" applyFont="1" applyFill="1" applyBorder="1" applyAlignment="1">
      <alignment horizontal="center" vertical="center" wrapText="1"/>
    </xf>
    <xf numFmtId="0" fontId="5" fillId="3" borderId="9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93" xfId="0" applyFont="1" applyBorder="1" applyAlignment="1" applyProtection="1">
      <alignment vertical="center" wrapText="1"/>
      <protection locked="0"/>
    </xf>
    <xf numFmtId="0" fontId="5" fillId="0" borderId="94" xfId="0" applyFont="1" applyBorder="1" applyAlignment="1" applyProtection="1">
      <alignment vertical="center" wrapText="1"/>
      <protection locked="0"/>
    </xf>
    <xf numFmtId="0" fontId="5" fillId="0" borderId="95" xfId="0" applyFont="1" applyBorder="1" applyAlignment="1" applyProtection="1">
      <alignment vertical="center" wrapText="1"/>
      <protection locked="0"/>
    </xf>
    <xf numFmtId="0" fontId="5" fillId="2" borderId="9" xfId="0" applyFont="1" applyFill="1" applyBorder="1" applyAlignment="1">
      <alignment horizontal="center" vertical="center" wrapText="1"/>
    </xf>
    <xf numFmtId="0" fontId="4" fillId="0" borderId="49" xfId="0" applyFont="1" applyBorder="1" applyAlignment="1" applyProtection="1">
      <alignment vertical="center" wrapText="1"/>
      <protection locked="0"/>
    </xf>
    <xf numFmtId="0" fontId="4" fillId="0" borderId="0" xfId="0" applyFont="1" applyAlignment="1">
      <alignment horizontal="center" vertical="center" wrapText="1"/>
    </xf>
    <xf numFmtId="0" fontId="4" fillId="0" borderId="86" xfId="0" applyFont="1" applyBorder="1" applyProtection="1">
      <alignment vertical="center"/>
      <protection locked="0"/>
    </xf>
    <xf numFmtId="0" fontId="4" fillId="0" borderId="105" xfId="0" applyFont="1" applyBorder="1" applyProtection="1">
      <alignment vertical="center"/>
      <protection locked="0"/>
    </xf>
    <xf numFmtId="0" fontId="4" fillId="0" borderId="117" xfId="0" applyFont="1" applyBorder="1" applyProtection="1">
      <alignment vertical="center"/>
      <protection locked="0"/>
    </xf>
    <xf numFmtId="0" fontId="4" fillId="0" borderId="82" xfId="0" applyFont="1" applyBorder="1" applyProtection="1">
      <alignment vertical="center"/>
      <protection locked="0"/>
    </xf>
    <xf numFmtId="0" fontId="4" fillId="0" borderId="119" xfId="0" applyFont="1" applyBorder="1" applyAlignment="1" applyProtection="1">
      <alignment vertical="center" wrapText="1"/>
      <protection locked="0"/>
    </xf>
    <xf numFmtId="0" fontId="4" fillId="0" borderId="111" xfId="0" applyFont="1" applyBorder="1" applyAlignment="1" applyProtection="1">
      <alignment vertical="center" wrapText="1"/>
      <protection locked="0"/>
    </xf>
    <xf numFmtId="0" fontId="4" fillId="0" borderId="131" xfId="0" applyFont="1" applyBorder="1" applyProtection="1">
      <alignment vertical="center"/>
      <protection locked="0"/>
    </xf>
    <xf numFmtId="0" fontId="4" fillId="0" borderId="83" xfId="0" applyFont="1" applyBorder="1" applyProtection="1">
      <alignment vertical="center"/>
      <protection locked="0"/>
    </xf>
    <xf numFmtId="0" fontId="4" fillId="0" borderId="97"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122" xfId="0" applyFont="1" applyBorder="1" applyAlignment="1" applyProtection="1">
      <alignment horizontal="left" vertical="center" wrapText="1"/>
      <protection locked="0"/>
    </xf>
    <xf numFmtId="0" fontId="10" fillId="2" borderId="61" xfId="0" applyFont="1" applyFill="1" applyBorder="1" applyAlignment="1">
      <alignment horizontal="left" vertical="center" wrapText="1"/>
    </xf>
    <xf numFmtId="0" fontId="10" fillId="2" borderId="63" xfId="0" applyFont="1" applyFill="1" applyBorder="1" applyAlignment="1">
      <alignment horizontal="left" vertical="center" wrapText="1"/>
    </xf>
    <xf numFmtId="0" fontId="10" fillId="0" borderId="41" xfId="0" applyFont="1" applyBorder="1" applyAlignment="1" applyProtection="1">
      <alignment horizontal="left" vertical="top" wrapText="1"/>
      <protection locked="0"/>
    </xf>
    <xf numFmtId="0" fontId="10" fillId="0" borderId="13" xfId="0" applyFont="1" applyBorder="1" applyAlignment="1" applyProtection="1">
      <alignment horizontal="left" vertical="top"/>
      <protection locked="0"/>
    </xf>
    <xf numFmtId="0" fontId="10" fillId="0" borderId="56" xfId="0" applyFont="1" applyBorder="1" applyAlignment="1" applyProtection="1">
      <alignment horizontal="left" vertical="top"/>
      <protection locked="0"/>
    </xf>
    <xf numFmtId="0" fontId="10" fillId="0" borderId="9" xfId="0" applyFont="1" applyBorder="1">
      <alignment vertical="center"/>
    </xf>
    <xf numFmtId="0" fontId="22" fillId="2" borderId="57" xfId="0" applyFont="1" applyFill="1" applyBorder="1" applyAlignment="1">
      <alignment vertical="center" wrapText="1"/>
    </xf>
    <xf numFmtId="0" fontId="22" fillId="2" borderId="56" xfId="0" applyFont="1" applyFill="1" applyBorder="1" applyAlignment="1">
      <alignment vertical="center" wrapText="1"/>
    </xf>
    <xf numFmtId="0" fontId="10" fillId="2" borderId="57" xfId="0" applyFont="1" applyFill="1" applyBorder="1" applyAlignment="1">
      <alignment horizontal="left" vertical="center" wrapText="1"/>
    </xf>
    <xf numFmtId="0" fontId="10" fillId="2" borderId="56" xfId="0" applyFont="1" applyFill="1" applyBorder="1" applyAlignment="1">
      <alignment horizontal="left" vertical="center" wrapText="1"/>
    </xf>
    <xf numFmtId="0" fontId="10" fillId="2" borderId="57" xfId="0" applyFont="1" applyFill="1" applyBorder="1" applyAlignment="1">
      <alignment vertical="center" wrapText="1"/>
    </xf>
    <xf numFmtId="0" fontId="10" fillId="2" borderId="56" xfId="0" applyFont="1" applyFill="1" applyBorder="1" applyAlignment="1">
      <alignment vertical="center"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4" xfId="0" applyFont="1" applyFill="1" applyBorder="1" applyAlignment="1">
      <alignment vertical="center" wrapText="1"/>
    </xf>
    <xf numFmtId="0" fontId="31" fillId="5" borderId="1" xfId="0" applyFont="1" applyFill="1" applyBorder="1" applyAlignment="1">
      <alignment horizontal="center" vertical="center" wrapText="1"/>
    </xf>
    <xf numFmtId="0" fontId="32" fillId="5" borderId="0" xfId="0" applyFont="1" applyFill="1" applyAlignment="1">
      <alignment horizontal="center" vertical="center" wrapText="1"/>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protection locked="0"/>
    </xf>
    <xf numFmtId="0" fontId="10" fillId="0" borderId="10" xfId="0" applyFont="1" applyBorder="1" applyAlignment="1" applyProtection="1">
      <alignment horizontal="left" vertical="top"/>
      <protection locked="0"/>
    </xf>
    <xf numFmtId="0" fontId="10" fillId="2" borderId="58" xfId="0" applyFont="1" applyFill="1" applyBorder="1" applyAlignment="1">
      <alignment horizontal="left" vertical="center" wrapText="1"/>
    </xf>
    <xf numFmtId="0" fontId="10" fillId="2" borderId="59" xfId="0" applyFont="1" applyFill="1" applyBorder="1" applyAlignment="1">
      <alignment horizontal="left" vertical="center" wrapText="1"/>
    </xf>
    <xf numFmtId="0" fontId="10" fillId="0" borderId="64" xfId="0" applyFont="1" applyBorder="1" applyAlignment="1" applyProtection="1">
      <alignment horizontal="left" vertical="top" wrapText="1"/>
      <protection locked="0"/>
    </xf>
    <xf numFmtId="0" fontId="10" fillId="0" borderId="60" xfId="0" applyFont="1" applyBorder="1" applyAlignment="1" applyProtection="1">
      <alignment horizontal="left" vertical="top"/>
      <protection locked="0"/>
    </xf>
    <xf numFmtId="0" fontId="10" fillId="0" borderId="59" xfId="0" applyFont="1" applyBorder="1" applyAlignment="1" applyProtection="1">
      <alignment horizontal="left" vertical="top"/>
      <protection locked="0"/>
    </xf>
    <xf numFmtId="0" fontId="10" fillId="0" borderId="13" xfId="0" applyFont="1" applyBorder="1" applyAlignment="1" applyProtection="1">
      <alignment horizontal="left" vertical="top" wrapText="1"/>
      <protection locked="0"/>
    </xf>
    <xf numFmtId="0" fontId="10" fillId="0" borderId="56" xfId="0" applyFont="1" applyBorder="1" applyAlignment="1" applyProtection="1">
      <alignment horizontal="left" vertical="top" wrapText="1"/>
      <protection locked="0"/>
    </xf>
    <xf numFmtId="0" fontId="5" fillId="2" borderId="13" xfId="0" applyFont="1" applyFill="1" applyBorder="1" applyAlignment="1">
      <alignment horizontal="left" vertical="center" wrapText="1"/>
    </xf>
    <xf numFmtId="0" fontId="5" fillId="2" borderId="20"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3" fillId="0" borderId="54" xfId="0" applyFont="1" applyBorder="1">
      <alignment vertical="center"/>
    </xf>
    <xf numFmtId="0" fontId="5" fillId="2" borderId="23"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13" fillId="0" borderId="37" xfId="0" applyFont="1" applyBorder="1" applyAlignment="1">
      <alignment vertical="center" wrapText="1"/>
    </xf>
    <xf numFmtId="0" fontId="13" fillId="0" borderId="27" xfId="0" applyFont="1" applyBorder="1" applyAlignment="1">
      <alignment vertical="center" wrapText="1"/>
    </xf>
    <xf numFmtId="0" fontId="0" fillId="0" borderId="27" xfId="0" applyBorder="1" applyAlignment="1">
      <alignment vertical="center" wrapText="1"/>
    </xf>
    <xf numFmtId="0" fontId="0" fillId="0" borderId="72" xfId="0" applyBorder="1" applyAlignment="1">
      <alignment vertical="center" wrapText="1"/>
    </xf>
    <xf numFmtId="0" fontId="4" fillId="0" borderId="37" xfId="0" applyFont="1" applyBorder="1" applyAlignment="1">
      <alignment vertical="center" wrapText="1"/>
    </xf>
    <xf numFmtId="0" fontId="5" fillId="2" borderId="19" xfId="0" applyFont="1" applyFill="1" applyBorder="1" applyAlignment="1">
      <alignment horizontal="center" vertical="center" wrapText="1"/>
    </xf>
    <xf numFmtId="0" fontId="12" fillId="0" borderId="29"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3" fillId="0" borderId="38" xfId="0" applyFont="1" applyBorder="1" applyAlignment="1">
      <alignment vertical="center" wrapText="1"/>
    </xf>
    <xf numFmtId="0" fontId="13" fillId="0" borderId="30" xfId="0" applyFont="1" applyBorder="1" applyAlignment="1">
      <alignment vertical="center" wrapText="1"/>
    </xf>
    <xf numFmtId="0" fontId="13" fillId="0" borderId="31" xfId="0" applyFont="1" applyBorder="1" applyAlignment="1">
      <alignment vertical="center" wrapText="1"/>
    </xf>
    <xf numFmtId="0" fontId="12" fillId="0" borderId="48" xfId="0" applyFont="1" applyBorder="1" applyAlignment="1">
      <alignment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2" borderId="8" xfId="0" applyFont="1" applyFill="1" applyBorder="1" applyAlignment="1">
      <alignment horizontal="center" vertical="center"/>
    </xf>
    <xf numFmtId="0" fontId="13" fillId="0" borderId="11" xfId="0" applyFont="1" applyBorder="1">
      <alignment vertical="center"/>
    </xf>
    <xf numFmtId="0" fontId="13" fillId="0" borderId="24"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14" fillId="0" borderId="0" xfId="0" applyFont="1">
      <alignment vertical="center"/>
    </xf>
    <xf numFmtId="0" fontId="19" fillId="0" borderId="0" xfId="0" applyFont="1">
      <alignment vertical="center"/>
    </xf>
    <xf numFmtId="0" fontId="4" fillId="0" borderId="42" xfId="0" applyFont="1" applyBorder="1">
      <alignment vertical="center"/>
    </xf>
    <xf numFmtId="0" fontId="4" fillId="0" borderId="27" xfId="0" applyFont="1" applyBorder="1" applyAlignment="1">
      <alignment vertical="center" wrapText="1"/>
    </xf>
    <xf numFmtId="0" fontId="4" fillId="0" borderId="28" xfId="0" applyFont="1" applyBorder="1" applyAlignment="1">
      <alignment vertical="center" wrapText="1"/>
    </xf>
    <xf numFmtId="0" fontId="13" fillId="0" borderId="49" xfId="0" applyFont="1" applyBorder="1" applyAlignment="1">
      <alignment vertical="center" wrapText="1"/>
    </xf>
    <xf numFmtId="0" fontId="13" fillId="0" borderId="17" xfId="0" applyFont="1" applyBorder="1" applyAlignment="1">
      <alignment vertical="center" wrapText="1"/>
    </xf>
    <xf numFmtId="0" fontId="13" fillId="0" borderId="18" xfId="0" applyFont="1" applyBorder="1" applyAlignment="1">
      <alignment vertical="center" wrapText="1"/>
    </xf>
    <xf numFmtId="0" fontId="13" fillId="0" borderId="28" xfId="0" applyFont="1" applyBorder="1" applyAlignment="1">
      <alignment vertical="center" wrapText="1"/>
    </xf>
    <xf numFmtId="0" fontId="9" fillId="0" borderId="0" xfId="0" applyFont="1" applyAlignment="1">
      <alignment horizontal="left" vertical="center" wrapText="1"/>
    </xf>
    <xf numFmtId="0" fontId="17" fillId="0" borderId="0" xfId="0" applyFont="1" applyAlignment="1">
      <alignment horizontal="left" vertical="center" wrapText="1"/>
    </xf>
    <xf numFmtId="0" fontId="18" fillId="0" borderId="0" xfId="0" applyFont="1" applyAlignment="1">
      <alignment horizontal="left" vertical="center" wrapText="1"/>
    </xf>
    <xf numFmtId="0" fontId="4" fillId="0" borderId="54" xfId="0" applyFont="1" applyBorder="1">
      <alignment vertical="center"/>
    </xf>
    <xf numFmtId="0" fontId="5" fillId="2" borderId="66" xfId="0" applyFont="1" applyFill="1" applyBorder="1" applyAlignment="1">
      <alignment horizontal="center" vertical="center" wrapText="1"/>
    </xf>
    <xf numFmtId="0" fontId="12" fillId="2" borderId="66" xfId="0" applyFont="1" applyFill="1" applyBorder="1" applyAlignment="1">
      <alignment vertical="center" wrapText="1"/>
    </xf>
    <xf numFmtId="0" fontId="12" fillId="0" borderId="41" xfId="0" applyFont="1" applyBorder="1" applyAlignment="1">
      <alignment horizontal="left" vertical="top" wrapText="1"/>
    </xf>
    <xf numFmtId="0" fontId="12" fillId="0" borderId="13" xfId="0" applyFont="1" applyBorder="1" applyAlignment="1">
      <alignment horizontal="left" vertical="top"/>
    </xf>
    <xf numFmtId="0" fontId="12" fillId="0" borderId="56" xfId="0" applyFont="1" applyBorder="1" applyAlignment="1">
      <alignment horizontal="left" vertical="top"/>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64" xfId="0" applyFont="1" applyBorder="1" applyAlignment="1">
      <alignment horizontal="left" vertical="top" wrapText="1"/>
    </xf>
    <xf numFmtId="0" fontId="12" fillId="0" borderId="60" xfId="0" applyFont="1" applyBorder="1" applyAlignment="1">
      <alignment horizontal="left" vertical="top"/>
    </xf>
    <xf numFmtId="0" fontId="12" fillId="0" borderId="59" xfId="0" applyFont="1" applyBorder="1" applyAlignment="1">
      <alignment horizontal="left" vertical="top"/>
    </xf>
    <xf numFmtId="0" fontId="12" fillId="0" borderId="13" xfId="0" applyFont="1" applyBorder="1" applyAlignment="1">
      <alignment horizontal="left" vertical="top" wrapText="1"/>
    </xf>
    <xf numFmtId="0" fontId="12" fillId="0" borderId="56" xfId="0" applyFont="1" applyBorder="1" applyAlignment="1">
      <alignment horizontal="left" vertical="top" wrapText="1"/>
    </xf>
    <xf numFmtId="0" fontId="10" fillId="2" borderId="61" xfId="0" applyFont="1" applyFill="1" applyBorder="1" applyAlignment="1" applyProtection="1">
      <alignment horizontal="left" vertical="center" wrapText="1"/>
      <protection locked="0"/>
    </xf>
    <xf numFmtId="0" fontId="10" fillId="2" borderId="63" xfId="0" applyFont="1" applyFill="1" applyBorder="1" applyAlignment="1" applyProtection="1">
      <alignment horizontal="left" vertical="center" wrapText="1"/>
      <protection locked="0"/>
    </xf>
    <xf numFmtId="0" fontId="12" fillId="0" borderId="65" xfId="0" applyFont="1" applyBorder="1" applyAlignment="1">
      <alignment horizontal="left" vertical="top" wrapText="1"/>
    </xf>
    <xf numFmtId="0" fontId="12" fillId="0" borderId="62" xfId="0" applyFont="1" applyBorder="1" applyAlignment="1">
      <alignment horizontal="left" vertical="top"/>
    </xf>
    <xf numFmtId="0" fontId="12" fillId="0" borderId="63" xfId="0" applyFont="1" applyBorder="1" applyAlignment="1">
      <alignment horizontal="left" vertical="top"/>
    </xf>
    <xf numFmtId="0" fontId="12" fillId="2" borderId="39"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41"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0" fillId="0" borderId="71" xfId="0" applyBorder="1" applyAlignment="1">
      <alignment horizontal="left" vertical="center"/>
    </xf>
    <xf numFmtId="0" fontId="0" fillId="0" borderId="69" xfId="0" applyBorder="1" applyAlignment="1">
      <alignment horizontal="distributed" vertical="center"/>
    </xf>
    <xf numFmtId="0" fontId="0" fillId="0" borderId="70" xfId="0" applyBorder="1" applyAlignment="1">
      <alignment horizontal="distributed" vertical="center"/>
    </xf>
    <xf numFmtId="0" fontId="0" fillId="0" borderId="0" xfId="0" applyAlignment="1">
      <alignment horizontal="center" vertical="center"/>
    </xf>
    <xf numFmtId="0" fontId="0" fillId="0" borderId="147" xfId="0" applyBorder="1" applyAlignment="1">
      <alignment horizontal="distributed" vertical="center"/>
    </xf>
    <xf numFmtId="0" fontId="0" fillId="0" borderId="67" xfId="0" applyBorder="1" applyAlignment="1">
      <alignment horizontal="distributed" vertical="center"/>
    </xf>
    <xf numFmtId="0" fontId="0" fillId="0" borderId="64" xfId="0" applyBorder="1" applyAlignment="1">
      <alignment horizontal="distributed" vertical="center"/>
    </xf>
    <xf numFmtId="0" fontId="0" fillId="2" borderId="68" xfId="0" applyFill="1" applyBorder="1" applyAlignment="1">
      <alignment horizontal="distributed" vertical="center"/>
    </xf>
    <xf numFmtId="0" fontId="0" fillId="2" borderId="41" xfId="0" applyFill="1" applyBorder="1" applyAlignment="1">
      <alignment horizontal="distributed" vertical="center"/>
    </xf>
    <xf numFmtId="0" fontId="0" fillId="0" borderId="68" xfId="0" applyBorder="1" applyAlignment="1">
      <alignment horizontal="distributed" vertical="center"/>
    </xf>
    <xf numFmtId="0" fontId="0" fillId="0" borderId="41" xfId="0" applyBorder="1" applyAlignment="1">
      <alignment horizontal="distributed" vertical="center"/>
    </xf>
    <xf numFmtId="0" fontId="0" fillId="0" borderId="143" xfId="0" applyBorder="1" applyAlignment="1">
      <alignment horizontal="distributed" vertical="center"/>
    </xf>
    <xf numFmtId="0" fontId="0" fillId="0" borderId="144" xfId="0" applyBorder="1" applyAlignment="1">
      <alignment horizontal="distributed" vertical="center"/>
    </xf>
  </cellXfs>
  <cellStyles count="2">
    <cellStyle name="標準" xfId="0" builtinId="0"/>
    <cellStyle name="標準 2" xfId="1" xr:uid="{00000000-0005-0000-0000-000001000000}"/>
  </cellStyles>
  <dxfs count="9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B0F0"/>
      <color rgb="FFCCFFFF"/>
      <color rgb="FFFFFFCC"/>
      <color rgb="FFDAEEF3"/>
      <color rgb="FF66FFFF"/>
      <color rgb="FFCC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0</xdr:colOff>
      <xdr:row>16</xdr:row>
      <xdr:rowOff>292100</xdr:rowOff>
    </xdr:from>
    <xdr:to>
      <xdr:col>12</xdr:col>
      <xdr:colOff>215900</xdr:colOff>
      <xdr:row>19</xdr:row>
      <xdr:rowOff>254000</xdr:rowOff>
    </xdr:to>
    <xdr:sp macro="" textlink="">
      <xdr:nvSpPr>
        <xdr:cNvPr id="2" name="吹き出し: 線 1">
          <a:extLst>
            <a:ext uri="{FF2B5EF4-FFF2-40B4-BE49-F238E27FC236}">
              <a16:creationId xmlns:a16="http://schemas.microsoft.com/office/drawing/2014/main" id="{00000000-0008-0000-0300-000002000000}"/>
            </a:ext>
          </a:extLst>
        </xdr:cNvPr>
        <xdr:cNvSpPr/>
      </xdr:nvSpPr>
      <xdr:spPr>
        <a:xfrm>
          <a:off x="8458200" y="6540500"/>
          <a:ext cx="1663700" cy="1257300"/>
        </a:xfrm>
        <a:prstGeom prst="borderCallout1">
          <a:avLst>
            <a:gd name="adj1" fmla="val -2921"/>
            <a:gd name="adj2" fmla="val 10823"/>
            <a:gd name="adj3" fmla="val -103759"/>
            <a:gd name="adj4" fmla="val 62202"/>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クリーム色の箇所にはプルダウンを設定しています。</a:t>
          </a:r>
        </a:p>
      </xdr:txBody>
    </xdr:sp>
    <xdr:clientData/>
  </xdr:twoCellAnchor>
  <xdr:twoCellAnchor>
    <xdr:from>
      <xdr:col>6</xdr:col>
      <xdr:colOff>254000</xdr:colOff>
      <xdr:row>10</xdr:row>
      <xdr:rowOff>266700</xdr:rowOff>
    </xdr:from>
    <xdr:to>
      <xdr:col>7</xdr:col>
      <xdr:colOff>787400</xdr:colOff>
      <xdr:row>12</xdr:row>
      <xdr:rowOff>152400</xdr:rowOff>
    </xdr:to>
    <xdr:sp macro="" textlink="">
      <xdr:nvSpPr>
        <xdr:cNvPr id="3" name="吹き出し: 線 2">
          <a:extLst>
            <a:ext uri="{FF2B5EF4-FFF2-40B4-BE49-F238E27FC236}">
              <a16:creationId xmlns:a16="http://schemas.microsoft.com/office/drawing/2014/main" id="{00000000-0008-0000-0300-000003000000}"/>
            </a:ext>
          </a:extLst>
        </xdr:cNvPr>
        <xdr:cNvSpPr/>
      </xdr:nvSpPr>
      <xdr:spPr>
        <a:xfrm>
          <a:off x="4178300" y="3517900"/>
          <a:ext cx="1536700" cy="546100"/>
        </a:xfrm>
        <a:prstGeom prst="borderCallout1">
          <a:avLst>
            <a:gd name="adj1" fmla="val 25893"/>
            <a:gd name="adj2" fmla="val -541"/>
            <a:gd name="adj3" fmla="val -18582"/>
            <a:gd name="adj4" fmla="val -27727"/>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青色の箇所は記入をお願いします。</a:t>
          </a:r>
        </a:p>
      </xdr:txBody>
    </xdr:sp>
    <xdr:clientData/>
  </xdr:twoCellAnchor>
  <xdr:twoCellAnchor>
    <xdr:from>
      <xdr:col>8</xdr:col>
      <xdr:colOff>177800</xdr:colOff>
      <xdr:row>10</xdr:row>
      <xdr:rowOff>0</xdr:rowOff>
    </xdr:from>
    <xdr:to>
      <xdr:col>10</xdr:col>
      <xdr:colOff>254000</xdr:colOff>
      <xdr:row>11</xdr:row>
      <xdr:rowOff>215900</xdr:rowOff>
    </xdr:to>
    <xdr:sp macro="" textlink="">
      <xdr:nvSpPr>
        <xdr:cNvPr id="5" name="吹き出し: 線 4">
          <a:extLst>
            <a:ext uri="{FF2B5EF4-FFF2-40B4-BE49-F238E27FC236}">
              <a16:creationId xmlns:a16="http://schemas.microsoft.com/office/drawing/2014/main" id="{00000000-0008-0000-0300-000005000000}"/>
            </a:ext>
          </a:extLst>
        </xdr:cNvPr>
        <xdr:cNvSpPr/>
      </xdr:nvSpPr>
      <xdr:spPr>
        <a:xfrm>
          <a:off x="7213600" y="3251200"/>
          <a:ext cx="1536700" cy="546100"/>
        </a:xfrm>
        <a:prstGeom prst="borderCallout1">
          <a:avLst>
            <a:gd name="adj1" fmla="val 9614"/>
            <a:gd name="adj2" fmla="val 100285"/>
            <a:gd name="adj3" fmla="val -90675"/>
            <a:gd name="adj4" fmla="val 94587"/>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青色の箇所は記入をお願いします。</a:t>
          </a:r>
        </a:p>
      </xdr:txBody>
    </xdr:sp>
    <xdr:clientData/>
  </xdr:twoCellAnchor>
  <xdr:twoCellAnchor>
    <xdr:from>
      <xdr:col>5</xdr:col>
      <xdr:colOff>355600</xdr:colOff>
      <xdr:row>6</xdr:row>
      <xdr:rowOff>88900</xdr:rowOff>
    </xdr:from>
    <xdr:to>
      <xdr:col>7</xdr:col>
      <xdr:colOff>12700</xdr:colOff>
      <xdr:row>9</xdr:row>
      <xdr:rowOff>12700</xdr:rowOff>
    </xdr:to>
    <xdr:sp macro="" textlink="">
      <xdr:nvSpPr>
        <xdr:cNvPr id="12" name="吹き出し: 線 11">
          <a:extLst>
            <a:ext uri="{FF2B5EF4-FFF2-40B4-BE49-F238E27FC236}">
              <a16:creationId xmlns:a16="http://schemas.microsoft.com/office/drawing/2014/main" id="{00000000-0008-0000-0300-00000C000000}"/>
            </a:ext>
          </a:extLst>
        </xdr:cNvPr>
        <xdr:cNvSpPr/>
      </xdr:nvSpPr>
      <xdr:spPr>
        <a:xfrm>
          <a:off x="3314700" y="2019300"/>
          <a:ext cx="1689100" cy="914400"/>
        </a:xfrm>
        <a:prstGeom prst="borderCallout1">
          <a:avLst>
            <a:gd name="adj1" fmla="val 30978"/>
            <a:gd name="adj2" fmla="val -1299"/>
            <a:gd name="adj3" fmla="val 45188"/>
            <a:gd name="adj4" fmla="val -61812"/>
          </a:avLst>
        </a:prstGeom>
        <a:solidFill>
          <a:schemeClr val="accent6">
            <a:lumMod val="60000"/>
            <a:lumOff val="4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クリーム色の箇所にはプルダウンを設定しています。</a:t>
          </a:r>
        </a:p>
      </xdr:txBody>
    </xdr:sp>
    <xdr:clientData/>
  </xdr:twoCellAnchor>
  <xdr:twoCellAnchor>
    <xdr:from>
      <xdr:col>5</xdr:col>
      <xdr:colOff>0</xdr:colOff>
      <xdr:row>19</xdr:row>
      <xdr:rowOff>266700</xdr:rowOff>
    </xdr:from>
    <xdr:to>
      <xdr:col>11</xdr:col>
      <xdr:colOff>355600</xdr:colOff>
      <xdr:row>27</xdr:row>
      <xdr:rowOff>279400</xdr:rowOff>
    </xdr:to>
    <xdr:cxnSp macro="">
      <xdr:nvCxnSpPr>
        <xdr:cNvPr id="6" name="直線矢印コネクタ 5">
          <a:extLst>
            <a:ext uri="{FF2B5EF4-FFF2-40B4-BE49-F238E27FC236}">
              <a16:creationId xmlns:a16="http://schemas.microsoft.com/office/drawing/2014/main" id="{00000000-0008-0000-0300-000006000000}"/>
            </a:ext>
          </a:extLst>
        </xdr:cNvPr>
        <xdr:cNvCxnSpPr/>
      </xdr:nvCxnSpPr>
      <xdr:spPr>
        <a:xfrm flipV="1">
          <a:off x="2921000" y="7810500"/>
          <a:ext cx="6934200" cy="346710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7</xdr:row>
      <xdr:rowOff>152400</xdr:rowOff>
    </xdr:from>
    <xdr:to>
      <xdr:col>9</xdr:col>
      <xdr:colOff>598949</xdr:colOff>
      <xdr:row>56</xdr:row>
      <xdr:rowOff>7759</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71450" y="1771650"/>
          <a:ext cx="6218699" cy="8256409"/>
        </a:xfrm>
        <a:prstGeom prst="rect">
          <a:avLst/>
        </a:prstGeom>
        <a:noFill/>
        <a:ln w="38100">
          <a:solidFill>
            <a:srgbClr val="00B0F0"/>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7"/>
  <sheetViews>
    <sheetView tabSelected="1" zoomScale="90" zoomScaleNormal="90" zoomScaleSheetLayoutView="90" workbookViewId="0">
      <selection activeCell="R5" sqref="R5"/>
    </sheetView>
  </sheetViews>
  <sheetFormatPr defaultColWidth="9" defaultRowHeight="25.35" customHeight="1" x14ac:dyDescent="0.15"/>
  <cols>
    <col min="1" max="1" width="1.625" style="1" customWidth="1"/>
    <col min="2" max="2" width="2.375" style="1" customWidth="1"/>
    <col min="3" max="3" width="8.375" style="1" customWidth="1"/>
    <col min="4" max="4" width="18.625" style="1" customWidth="1"/>
    <col min="5" max="5" width="7.375" style="1" bestFit="1" customWidth="1"/>
    <col min="6" max="6" width="13.75" style="1" customWidth="1"/>
    <col min="7" max="7" width="13.125" style="1" bestFit="1" customWidth="1"/>
    <col min="8" max="8" width="27.375" style="1" customWidth="1"/>
    <col min="9" max="9" width="13.625" style="1" customWidth="1"/>
    <col min="10" max="10" width="5.375" style="1" bestFit="1" customWidth="1"/>
    <col min="11" max="11" width="13.625" style="1" customWidth="1"/>
    <col min="12" max="12" width="5.375" style="1" bestFit="1" customWidth="1"/>
    <col min="13" max="13" width="13.625" style="1" customWidth="1"/>
    <col min="14" max="14" width="1.625" style="1" customWidth="1"/>
    <col min="15" max="16384" width="9" style="1"/>
  </cols>
  <sheetData>
    <row r="1" spans="1:13" ht="18" customHeight="1" x14ac:dyDescent="0.15">
      <c r="M1" s="5" t="s">
        <v>0</v>
      </c>
    </row>
    <row r="2" spans="1:13" s="2" customFormat="1" ht="23.25" customHeight="1" x14ac:dyDescent="0.15">
      <c r="A2" s="3"/>
      <c r="B2" s="217" t="s">
        <v>1</v>
      </c>
      <c r="C2" s="217"/>
      <c r="D2" s="217"/>
      <c r="E2" s="217"/>
      <c r="F2" s="217"/>
      <c r="G2" s="217"/>
      <c r="H2" s="217"/>
      <c r="I2" s="217"/>
      <c r="J2" s="217"/>
      <c r="K2" s="217"/>
      <c r="L2" s="217"/>
      <c r="M2" s="217"/>
    </row>
    <row r="3" spans="1:13" s="2" customFormat="1" ht="27.75" customHeight="1" x14ac:dyDescent="0.15">
      <c r="A3" s="4"/>
      <c r="B3" s="218" t="s">
        <v>2</v>
      </c>
      <c r="C3" s="218"/>
      <c r="D3" s="218"/>
      <c r="E3" s="218"/>
      <c r="F3" s="218"/>
      <c r="G3" s="218"/>
      <c r="H3" s="218"/>
      <c r="I3" s="218"/>
      <c r="J3" s="218"/>
      <c r="K3" s="218"/>
      <c r="L3" s="218"/>
      <c r="M3" s="218"/>
    </row>
    <row r="4" spans="1:13" s="2" customFormat="1" ht="27.75" customHeight="1" x14ac:dyDescent="0.15">
      <c r="A4" s="4"/>
      <c r="B4" s="219" t="s">
        <v>3</v>
      </c>
      <c r="C4" s="219"/>
      <c r="D4" s="219"/>
      <c r="E4" s="219"/>
      <c r="F4" s="219"/>
      <c r="G4" s="219"/>
      <c r="H4" s="219"/>
      <c r="I4" s="219"/>
      <c r="J4" s="219"/>
      <c r="K4" s="219"/>
      <c r="L4" s="219"/>
      <c r="M4" s="219"/>
    </row>
    <row r="5" spans="1:13" ht="29.25" customHeight="1" x14ac:dyDescent="0.15">
      <c r="M5" s="5"/>
    </row>
    <row r="6" spans="1:13" s="2" customFormat="1" ht="35.25" customHeight="1" x14ac:dyDescent="0.15">
      <c r="A6" s="4"/>
      <c r="B6" s="233" t="s">
        <v>4</v>
      </c>
      <c r="C6" s="234"/>
      <c r="D6" s="234"/>
      <c r="E6" s="235"/>
      <c r="F6" s="236"/>
      <c r="G6" s="236"/>
      <c r="H6" s="236"/>
      <c r="I6" s="236"/>
      <c r="J6" s="236"/>
      <c r="K6" s="236"/>
      <c r="L6" s="236"/>
      <c r="M6" s="237"/>
    </row>
    <row r="7" spans="1:13" s="2" customFormat="1" ht="35.25" customHeight="1" x14ac:dyDescent="0.15">
      <c r="A7" s="4"/>
      <c r="B7" s="224" t="s">
        <v>5</v>
      </c>
      <c r="C7" s="238"/>
      <c r="D7" s="238"/>
      <c r="E7" s="221"/>
      <c r="F7" s="222"/>
      <c r="G7" s="222"/>
      <c r="H7" s="222"/>
      <c r="I7" s="222"/>
      <c r="J7" s="222"/>
      <c r="K7" s="222"/>
      <c r="L7" s="222"/>
      <c r="M7" s="223"/>
    </row>
    <row r="8" spans="1:13" s="2" customFormat="1" ht="35.25" customHeight="1" x14ac:dyDescent="0.15">
      <c r="A8" s="4"/>
      <c r="B8" s="231" t="s">
        <v>6</v>
      </c>
      <c r="C8" s="232"/>
      <c r="D8" s="232"/>
      <c r="E8" s="191"/>
      <c r="F8" s="192"/>
      <c r="G8" s="192"/>
      <c r="H8" s="192"/>
      <c r="I8" s="157" t="s">
        <v>7</v>
      </c>
      <c r="J8" s="193"/>
      <c r="K8" s="192"/>
      <c r="L8" s="192"/>
      <c r="M8" s="194"/>
    </row>
    <row r="9" spans="1:13" s="2" customFormat="1" ht="35.25" customHeight="1" x14ac:dyDescent="0.15">
      <c r="A9" s="4"/>
      <c r="B9" s="195" t="s">
        <v>8</v>
      </c>
      <c r="C9" s="196"/>
      <c r="D9" s="155" t="s">
        <v>9</v>
      </c>
      <c r="E9" s="158" t="s">
        <v>10</v>
      </c>
      <c r="F9" s="239"/>
      <c r="G9" s="208"/>
      <c r="H9" s="208"/>
      <c r="I9" s="32" t="s">
        <v>11</v>
      </c>
      <c r="J9" s="208"/>
      <c r="K9" s="208"/>
      <c r="L9" s="208"/>
      <c r="M9" s="209"/>
    </row>
    <row r="10" spans="1:13" s="2" customFormat="1" ht="35.25" customHeight="1" x14ac:dyDescent="0.15">
      <c r="A10" s="4"/>
      <c r="B10" s="197"/>
      <c r="C10" s="198"/>
      <c r="D10" s="156" t="s">
        <v>12</v>
      </c>
      <c r="E10" s="154" t="s">
        <v>13</v>
      </c>
      <c r="F10" s="132"/>
      <c r="G10" s="134" t="s">
        <v>14</v>
      </c>
      <c r="H10" s="210"/>
      <c r="I10" s="210"/>
      <c r="J10" s="35" t="s">
        <v>16</v>
      </c>
      <c r="K10" s="59"/>
      <c r="L10" s="35" t="s">
        <v>17</v>
      </c>
      <c r="M10" s="140" t="s">
        <v>18</v>
      </c>
    </row>
    <row r="11" spans="1:13" s="2" customFormat="1" ht="35.25" customHeight="1" x14ac:dyDescent="0.15">
      <c r="A11" s="4"/>
      <c r="B11" s="199"/>
      <c r="C11" s="200"/>
      <c r="D11" s="146" t="s">
        <v>19</v>
      </c>
      <c r="E11" s="159" t="s">
        <v>20</v>
      </c>
      <c r="F11" s="243"/>
      <c r="G11" s="244"/>
      <c r="H11" s="244"/>
      <c r="I11" s="244"/>
      <c r="J11" s="244"/>
      <c r="K11" s="244"/>
      <c r="L11" s="42" t="s">
        <v>21</v>
      </c>
      <c r="M11" s="141"/>
    </row>
    <row r="12" spans="1:13" s="2" customFormat="1" ht="35.25" customHeight="1" x14ac:dyDescent="0.15">
      <c r="A12" s="4"/>
      <c r="B12" s="187" t="s">
        <v>22</v>
      </c>
      <c r="C12" s="188"/>
      <c r="D12" s="205" t="s">
        <v>23</v>
      </c>
      <c r="E12" s="148" t="s">
        <v>10</v>
      </c>
      <c r="F12" s="201"/>
      <c r="G12" s="202"/>
      <c r="H12" s="202"/>
      <c r="I12" s="149" t="s">
        <v>11</v>
      </c>
      <c r="J12" s="202"/>
      <c r="K12" s="202"/>
      <c r="L12" s="202"/>
      <c r="M12" s="246"/>
    </row>
    <row r="13" spans="1:13" s="2" customFormat="1" ht="35.25" customHeight="1" x14ac:dyDescent="0.15">
      <c r="A13" s="4"/>
      <c r="B13" s="189"/>
      <c r="C13" s="190"/>
      <c r="D13" s="206"/>
      <c r="E13" s="150" t="s">
        <v>13</v>
      </c>
      <c r="F13" s="142"/>
      <c r="G13" s="143" t="s">
        <v>14</v>
      </c>
      <c r="H13" s="242"/>
      <c r="I13" s="242"/>
      <c r="J13" s="144" t="s">
        <v>16</v>
      </c>
      <c r="K13" s="145"/>
      <c r="L13" s="144" t="s">
        <v>17</v>
      </c>
      <c r="M13" s="151"/>
    </row>
    <row r="14" spans="1:13" s="2" customFormat="1" ht="35.25" customHeight="1" x14ac:dyDescent="0.15">
      <c r="A14" s="4"/>
      <c r="B14" s="189"/>
      <c r="C14" s="190"/>
      <c r="D14" s="207"/>
      <c r="E14" s="159" t="s">
        <v>20</v>
      </c>
      <c r="F14" s="203"/>
      <c r="G14" s="204"/>
      <c r="H14" s="204"/>
      <c r="I14" s="204"/>
      <c r="J14" s="204"/>
      <c r="K14" s="204"/>
      <c r="L14" s="147" t="s">
        <v>21</v>
      </c>
      <c r="M14" s="160"/>
    </row>
    <row r="15" spans="1:13" s="2" customFormat="1" ht="35.25" customHeight="1" x14ac:dyDescent="0.15">
      <c r="A15" s="4"/>
      <c r="B15" s="189"/>
      <c r="C15" s="190"/>
      <c r="D15" s="207" t="s">
        <v>23</v>
      </c>
      <c r="E15" s="148" t="s">
        <v>10</v>
      </c>
      <c r="F15" s="201"/>
      <c r="G15" s="202"/>
      <c r="H15" s="202"/>
      <c r="I15" s="149" t="s">
        <v>11</v>
      </c>
      <c r="J15" s="202"/>
      <c r="K15" s="202"/>
      <c r="L15" s="202"/>
      <c r="M15" s="246"/>
    </row>
    <row r="16" spans="1:13" s="2" customFormat="1" ht="35.25" customHeight="1" x14ac:dyDescent="0.15">
      <c r="A16" s="4"/>
      <c r="B16" s="189"/>
      <c r="C16" s="190"/>
      <c r="D16" s="207"/>
      <c r="E16" s="150" t="s">
        <v>13</v>
      </c>
      <c r="F16" s="142"/>
      <c r="G16" s="143" t="s">
        <v>14</v>
      </c>
      <c r="H16" s="242"/>
      <c r="I16" s="242"/>
      <c r="J16" s="144" t="s">
        <v>16</v>
      </c>
      <c r="K16" s="145"/>
      <c r="L16" s="144" t="s">
        <v>17</v>
      </c>
      <c r="M16" s="151"/>
    </row>
    <row r="17" spans="1:13" s="2" customFormat="1" ht="35.25" customHeight="1" x14ac:dyDescent="0.15">
      <c r="A17" s="4"/>
      <c r="B17" s="189"/>
      <c r="C17" s="190"/>
      <c r="D17" s="207"/>
      <c r="E17" s="159" t="s">
        <v>20</v>
      </c>
      <c r="F17" s="203"/>
      <c r="G17" s="204"/>
      <c r="H17" s="204"/>
      <c r="I17" s="204"/>
      <c r="J17" s="204"/>
      <c r="K17" s="204"/>
      <c r="L17" s="147" t="s">
        <v>21</v>
      </c>
      <c r="M17" s="160"/>
    </row>
    <row r="18" spans="1:13" s="2" customFormat="1" ht="35.25" customHeight="1" x14ac:dyDescent="0.15">
      <c r="A18" s="4"/>
      <c r="B18" s="189"/>
      <c r="C18" s="190"/>
      <c r="D18" s="207" t="s">
        <v>23</v>
      </c>
      <c r="E18" s="153" t="s">
        <v>10</v>
      </c>
      <c r="F18" s="201"/>
      <c r="G18" s="202"/>
      <c r="H18" s="202"/>
      <c r="I18" s="149" t="s">
        <v>11</v>
      </c>
      <c r="J18" s="202"/>
      <c r="K18" s="202"/>
      <c r="L18" s="202"/>
      <c r="M18" s="245"/>
    </row>
    <row r="19" spans="1:13" s="2" customFormat="1" ht="35.25" customHeight="1" x14ac:dyDescent="0.15">
      <c r="A19" s="4"/>
      <c r="B19" s="189"/>
      <c r="C19" s="190"/>
      <c r="D19" s="207"/>
      <c r="E19" s="161" t="s">
        <v>13</v>
      </c>
      <c r="F19" s="135"/>
      <c r="G19" s="136" t="s">
        <v>14</v>
      </c>
      <c r="H19" s="241"/>
      <c r="I19" s="241"/>
      <c r="J19" s="137" t="s">
        <v>16</v>
      </c>
      <c r="K19" s="138"/>
      <c r="L19" s="139" t="s">
        <v>17</v>
      </c>
      <c r="M19" s="162"/>
    </row>
    <row r="20" spans="1:13" s="2" customFormat="1" ht="35.25" customHeight="1" x14ac:dyDescent="0.15">
      <c r="A20" s="4"/>
      <c r="B20" s="189"/>
      <c r="C20" s="190"/>
      <c r="D20" s="207"/>
      <c r="E20" s="163" t="s">
        <v>20</v>
      </c>
      <c r="F20" s="247"/>
      <c r="G20" s="244"/>
      <c r="H20" s="244"/>
      <c r="I20" s="244"/>
      <c r="J20" s="244"/>
      <c r="K20" s="248"/>
      <c r="L20" s="164" t="s">
        <v>21</v>
      </c>
      <c r="M20" s="165"/>
    </row>
    <row r="21" spans="1:13" s="2" customFormat="1" ht="35.25" customHeight="1" x14ac:dyDescent="0.15">
      <c r="A21" s="4"/>
      <c r="B21" s="189"/>
      <c r="C21" s="190"/>
      <c r="D21" s="207" t="s">
        <v>23</v>
      </c>
      <c r="E21" s="153" t="s">
        <v>10</v>
      </c>
      <c r="F21" s="201"/>
      <c r="G21" s="202"/>
      <c r="H21" s="202"/>
      <c r="I21" s="149" t="s">
        <v>11</v>
      </c>
      <c r="J21" s="202"/>
      <c r="K21" s="202"/>
      <c r="L21" s="202"/>
      <c r="M21" s="245"/>
    </row>
    <row r="22" spans="1:13" s="2" customFormat="1" ht="35.25" customHeight="1" x14ac:dyDescent="0.15">
      <c r="A22" s="4"/>
      <c r="B22" s="189"/>
      <c r="C22" s="190"/>
      <c r="D22" s="207"/>
      <c r="E22" s="161" t="s">
        <v>13</v>
      </c>
      <c r="F22" s="172"/>
      <c r="G22" s="173" t="s">
        <v>14</v>
      </c>
      <c r="H22" s="214"/>
      <c r="I22" s="214"/>
      <c r="J22" s="174" t="s">
        <v>16</v>
      </c>
      <c r="K22" s="175"/>
      <c r="L22" s="170" t="s">
        <v>17</v>
      </c>
      <c r="M22" s="162"/>
    </row>
    <row r="23" spans="1:13" s="2" customFormat="1" ht="35.25" customHeight="1" x14ac:dyDescent="0.15">
      <c r="A23" s="4"/>
      <c r="B23" s="189"/>
      <c r="C23" s="190"/>
      <c r="D23" s="207"/>
      <c r="E23" s="163" t="s">
        <v>20</v>
      </c>
      <c r="F23" s="213"/>
      <c r="G23" s="214"/>
      <c r="H23" s="214"/>
      <c r="I23" s="214"/>
      <c r="J23" s="214"/>
      <c r="K23" s="215"/>
      <c r="L23" s="171" t="s">
        <v>21</v>
      </c>
      <c r="M23" s="141"/>
    </row>
    <row r="24" spans="1:13" s="2" customFormat="1" ht="35.25" customHeight="1" x14ac:dyDescent="0.15">
      <c r="A24" s="4"/>
      <c r="B24" s="224" t="s">
        <v>24</v>
      </c>
      <c r="C24" s="196"/>
      <c r="D24" s="155" t="s">
        <v>10</v>
      </c>
      <c r="E24" s="227"/>
      <c r="F24" s="228"/>
      <c r="G24" s="228"/>
      <c r="H24" s="228"/>
      <c r="I24" s="228"/>
      <c r="J24" s="228"/>
      <c r="K24" s="228"/>
      <c r="L24" s="228"/>
      <c r="M24" s="229"/>
    </row>
    <row r="25" spans="1:13" s="2" customFormat="1" ht="35.25" customHeight="1" x14ac:dyDescent="0.15">
      <c r="A25" s="4"/>
      <c r="B25" s="225"/>
      <c r="C25" s="198"/>
      <c r="D25" s="156" t="s">
        <v>25</v>
      </c>
      <c r="E25" s="154" t="s">
        <v>13</v>
      </c>
      <c r="F25" s="64"/>
      <c r="G25" s="31" t="s">
        <v>26</v>
      </c>
      <c r="H25" s="210"/>
      <c r="I25" s="210"/>
      <c r="J25" s="7"/>
      <c r="K25" s="6"/>
      <c r="L25" s="7"/>
      <c r="M25" s="166"/>
    </row>
    <row r="26" spans="1:13" s="2" customFormat="1" ht="35.25" customHeight="1" x14ac:dyDescent="0.15">
      <c r="A26" s="4"/>
      <c r="B26" s="226"/>
      <c r="C26" s="200"/>
      <c r="D26" s="146" t="s">
        <v>19</v>
      </c>
      <c r="E26" s="152" t="s">
        <v>20</v>
      </c>
      <c r="F26" s="230"/>
      <c r="G26" s="230"/>
      <c r="H26" s="230"/>
      <c r="I26" s="167" t="s">
        <v>27</v>
      </c>
      <c r="J26" s="211"/>
      <c r="K26" s="211"/>
      <c r="L26" s="211"/>
      <c r="M26" s="212"/>
    </row>
    <row r="27" spans="1:13" s="2" customFormat="1" ht="35.25" customHeight="1" x14ac:dyDescent="0.15">
      <c r="A27" s="4"/>
      <c r="B27" s="224" t="s">
        <v>28</v>
      </c>
      <c r="C27" s="196"/>
      <c r="D27" s="155" t="s">
        <v>10</v>
      </c>
      <c r="E27" s="249"/>
      <c r="F27" s="250"/>
      <c r="G27" s="250"/>
      <c r="H27" s="250"/>
      <c r="I27" s="250"/>
      <c r="J27" s="250"/>
      <c r="K27" s="250"/>
      <c r="L27" s="250"/>
      <c r="M27" s="251"/>
    </row>
    <row r="28" spans="1:13" s="2" customFormat="1" ht="35.25" customHeight="1" x14ac:dyDescent="0.15">
      <c r="A28" s="4"/>
      <c r="B28" s="225"/>
      <c r="C28" s="198"/>
      <c r="D28" s="156" t="s">
        <v>25</v>
      </c>
      <c r="E28" s="154" t="s">
        <v>13</v>
      </c>
      <c r="F28" s="64"/>
      <c r="G28" s="31" t="s">
        <v>29</v>
      </c>
      <c r="H28" s="210"/>
      <c r="I28" s="210"/>
      <c r="J28" s="7"/>
      <c r="K28" s="6"/>
      <c r="L28" s="7"/>
      <c r="M28" s="166"/>
    </row>
    <row r="29" spans="1:13" s="2" customFormat="1" ht="35.25" customHeight="1" x14ac:dyDescent="0.15">
      <c r="A29" s="4"/>
      <c r="B29" s="226"/>
      <c r="C29" s="200"/>
      <c r="D29" s="146" t="s">
        <v>19</v>
      </c>
      <c r="E29" s="152" t="s">
        <v>20</v>
      </c>
      <c r="F29" s="230"/>
      <c r="G29" s="230"/>
      <c r="H29" s="230"/>
      <c r="I29" s="167" t="s">
        <v>27</v>
      </c>
      <c r="J29" s="211"/>
      <c r="K29" s="211"/>
      <c r="L29" s="211"/>
      <c r="M29" s="212"/>
    </row>
    <row r="30" spans="1:13" s="2" customFormat="1" ht="38.25" customHeight="1" x14ac:dyDescent="0.15">
      <c r="A30" s="119"/>
      <c r="B30" s="120"/>
      <c r="C30" s="120"/>
      <c r="D30" s="121"/>
      <c r="E30" s="168"/>
      <c r="F30" s="124"/>
      <c r="G30" s="169"/>
      <c r="H30" s="124"/>
      <c r="I30" s="169"/>
      <c r="J30" s="124"/>
      <c r="K30" s="124"/>
      <c r="L30" s="124"/>
      <c r="M30" s="124"/>
    </row>
    <row r="31" spans="1:13" s="2" customFormat="1" ht="228.75" customHeight="1" x14ac:dyDescent="0.15">
      <c r="A31" s="119"/>
      <c r="B31" s="122"/>
      <c r="C31" s="123"/>
      <c r="D31" s="220" t="s">
        <v>30</v>
      </c>
      <c r="E31" s="220"/>
      <c r="F31" s="220"/>
      <c r="G31" s="220"/>
      <c r="H31" s="220"/>
      <c r="I31" s="220"/>
      <c r="J31" s="220"/>
      <c r="K31" s="220"/>
      <c r="L31" s="220"/>
      <c r="M31" s="124"/>
    </row>
    <row r="32" spans="1:13" s="2" customFormat="1" ht="33.75" customHeight="1" x14ac:dyDescent="0.15">
      <c r="A32" s="4"/>
      <c r="B32" s="21"/>
      <c r="C32" s="22"/>
      <c r="D32" s="240"/>
      <c r="E32" s="240"/>
      <c r="F32" s="240"/>
      <c r="G32" s="240"/>
      <c r="H32" s="240"/>
      <c r="I32" s="240"/>
      <c r="J32" s="240"/>
      <c r="K32" s="240"/>
      <c r="L32" s="240"/>
      <c r="M32" s="43"/>
    </row>
    <row r="33" spans="1:13" s="2" customFormat="1" ht="74.25" customHeight="1" x14ac:dyDescent="0.15">
      <c r="A33" s="4"/>
      <c r="B33" s="21"/>
      <c r="C33" s="22"/>
      <c r="D33" s="216"/>
      <c r="E33" s="216"/>
      <c r="F33" s="216"/>
      <c r="G33" s="216"/>
      <c r="H33" s="22"/>
      <c r="I33" s="23"/>
      <c r="J33" s="23"/>
      <c r="K33" s="23"/>
      <c r="L33" s="23"/>
      <c r="M33" s="23"/>
    </row>
    <row r="34" spans="1:13" s="2" customFormat="1" ht="74.25" customHeight="1" x14ac:dyDescent="0.15">
      <c r="A34" s="4"/>
      <c r="B34" s="21"/>
      <c r="C34" s="22"/>
      <c r="D34" s="22"/>
      <c r="E34" s="22"/>
      <c r="F34" s="22"/>
      <c r="G34" s="22"/>
      <c r="H34" s="22"/>
      <c r="I34" s="23"/>
      <c r="J34" s="23"/>
      <c r="K34" s="23"/>
      <c r="L34" s="23"/>
      <c r="M34" s="23"/>
    </row>
    <row r="35" spans="1:13" ht="26.25" customHeight="1" x14ac:dyDescent="0.15"/>
    <row r="36" spans="1:13" ht="26.25" customHeight="1" x14ac:dyDescent="0.15"/>
    <row r="37" spans="1:13" ht="26.25" customHeight="1" x14ac:dyDescent="0.15"/>
    <row r="38" spans="1:13" ht="26.25" customHeight="1" x14ac:dyDescent="0.15"/>
    <row r="39" spans="1:13" ht="26.25" customHeight="1" x14ac:dyDescent="0.15"/>
    <row r="40" spans="1:13" ht="26.25" customHeight="1" x14ac:dyDescent="0.15"/>
    <row r="41" spans="1:13" ht="26.25" customHeight="1" x14ac:dyDescent="0.15"/>
    <row r="42" spans="1:13" ht="26.25" customHeight="1" x14ac:dyDescent="0.15"/>
    <row r="43" spans="1:13" ht="26.25" customHeight="1" x14ac:dyDescent="0.15"/>
    <row r="44" spans="1:13" ht="26.25" customHeight="1" x14ac:dyDescent="0.15"/>
    <row r="45" spans="1:13" ht="26.25" customHeight="1" x14ac:dyDescent="0.15"/>
    <row r="46" spans="1:13" ht="26.25" customHeight="1" x14ac:dyDescent="0.15"/>
    <row r="47" spans="1:13" ht="26.25" customHeight="1" x14ac:dyDescent="0.15"/>
  </sheetData>
  <sheetProtection algorithmName="SHA-512" hashValue="WRLbXCMgyFaLPCV0+n//+gj1vNcasqDfDAvZKxxdiVuPgxgk7g4h1VOquWfERU+6oBWuIVRY1FRxarJuH+ROeg==" saltValue="BpWBB8obodx81/ix+YJWfQ==" spinCount="100000" sheet="1" objects="1" scenarios="1"/>
  <mergeCells count="49">
    <mergeCell ref="D32:L32"/>
    <mergeCell ref="H19:I19"/>
    <mergeCell ref="H16:I16"/>
    <mergeCell ref="H13:I13"/>
    <mergeCell ref="H10:I10"/>
    <mergeCell ref="F11:K11"/>
    <mergeCell ref="F18:H18"/>
    <mergeCell ref="J21:M21"/>
    <mergeCell ref="J18:M18"/>
    <mergeCell ref="J15:M15"/>
    <mergeCell ref="J12:M12"/>
    <mergeCell ref="D18:D20"/>
    <mergeCell ref="F20:K20"/>
    <mergeCell ref="D21:D23"/>
    <mergeCell ref="E27:M27"/>
    <mergeCell ref="H22:I22"/>
    <mergeCell ref="D33:G33"/>
    <mergeCell ref="B2:M2"/>
    <mergeCell ref="B3:M3"/>
    <mergeCell ref="B4:M4"/>
    <mergeCell ref="D31:L31"/>
    <mergeCell ref="E7:M7"/>
    <mergeCell ref="B24:C26"/>
    <mergeCell ref="E24:M24"/>
    <mergeCell ref="F26:H26"/>
    <mergeCell ref="B8:D8"/>
    <mergeCell ref="B6:D6"/>
    <mergeCell ref="F29:H29"/>
    <mergeCell ref="E6:M6"/>
    <mergeCell ref="B7:D7"/>
    <mergeCell ref="F9:H9"/>
    <mergeCell ref="B27:C29"/>
    <mergeCell ref="H28:I28"/>
    <mergeCell ref="H25:I25"/>
    <mergeCell ref="J29:M29"/>
    <mergeCell ref="J26:M26"/>
    <mergeCell ref="F23:K23"/>
    <mergeCell ref="B12:C23"/>
    <mergeCell ref="E8:H8"/>
    <mergeCell ref="J8:M8"/>
    <mergeCell ref="B9:C11"/>
    <mergeCell ref="F15:H15"/>
    <mergeCell ref="F12:H12"/>
    <mergeCell ref="F14:K14"/>
    <mergeCell ref="D12:D14"/>
    <mergeCell ref="D15:D17"/>
    <mergeCell ref="F17:K17"/>
    <mergeCell ref="J9:M9"/>
    <mergeCell ref="F21:H21"/>
  </mergeCells>
  <phoneticPr fontId="1"/>
  <conditionalFormatting sqref="E24:M24">
    <cfRule type="containsBlanks" priority="29" stopIfTrue="1">
      <formula>LEN(TRIM(E24))=0</formula>
    </cfRule>
    <cfRule type="cellIs" dxfId="92" priority="123" operator="equal">
      <formula>$E$27</formula>
    </cfRule>
  </conditionalFormatting>
  <conditionalFormatting sqref="E27:M27">
    <cfRule type="containsBlanks" priority="26" stopIfTrue="1">
      <formula>LEN(TRIM(E27))=0</formula>
    </cfRule>
    <cfRule type="cellIs" dxfId="91" priority="126" operator="equal">
      <formula>$E$24</formula>
    </cfRule>
  </conditionalFormatting>
  <conditionalFormatting sqref="F9:H9">
    <cfRule type="containsBlanks" priority="105" stopIfTrue="1">
      <formula>LEN(TRIM(F9))=0</formula>
    </cfRule>
    <cfRule type="cellIs" dxfId="90" priority="106" operator="equal">
      <formula>$F$12</formula>
    </cfRule>
    <cfRule type="cellIs" dxfId="89" priority="117" operator="equal">
      <formula>$F$21</formula>
    </cfRule>
    <cfRule type="cellIs" dxfId="88" priority="109" operator="equal">
      <formula>$F$15</formula>
    </cfRule>
    <cfRule type="cellIs" dxfId="87" priority="111" operator="equal">
      <formula>$F$18</formula>
    </cfRule>
  </conditionalFormatting>
  <conditionalFormatting sqref="F12:H12">
    <cfRule type="cellIs" dxfId="86" priority="101" operator="equal">
      <formula>$F$9</formula>
    </cfRule>
    <cfRule type="cellIs" dxfId="85" priority="108" operator="equal">
      <formula>$F$15</formula>
    </cfRule>
    <cfRule type="cellIs" dxfId="84" priority="120" operator="equal">
      <formula>$F$21</formula>
    </cfRule>
    <cfRule type="cellIs" dxfId="83" priority="112" operator="equal">
      <formula>$F$18</formula>
    </cfRule>
    <cfRule type="containsBlanks" priority="100" stopIfTrue="1">
      <formula>LEN(TRIM(F12))=0</formula>
    </cfRule>
  </conditionalFormatting>
  <conditionalFormatting sqref="F15:H15">
    <cfRule type="containsBlanks" priority="6" stopIfTrue="1">
      <formula>LEN(TRIM(F15))=0</formula>
    </cfRule>
    <cfRule type="cellIs" dxfId="82" priority="7" operator="equal">
      <formula>$F$9</formula>
    </cfRule>
    <cfRule type="cellIs" dxfId="81" priority="8" operator="equal">
      <formula>$F$12</formula>
    </cfRule>
    <cfRule type="cellIs" dxfId="80" priority="10" operator="equal">
      <formula>$F$18</formula>
    </cfRule>
    <cfRule type="cellIs" dxfId="79" priority="13" operator="equal">
      <formula>$F$21</formula>
    </cfRule>
  </conditionalFormatting>
  <conditionalFormatting sqref="F18:H18">
    <cfRule type="cellIs" dxfId="78" priority="86" operator="equal">
      <formula>$F$9</formula>
    </cfRule>
    <cfRule type="containsBlanks" priority="85" stopIfTrue="1">
      <formula>LEN(TRIM(F18))=0</formula>
    </cfRule>
    <cfRule type="cellIs" dxfId="77" priority="89" operator="equal">
      <formula>$F$21</formula>
    </cfRule>
    <cfRule type="cellIs" dxfId="76" priority="88" operator="equal">
      <formula>$F$15</formula>
    </cfRule>
    <cfRule type="cellIs" dxfId="75" priority="87" operator="equal">
      <formula>$F$12</formula>
    </cfRule>
  </conditionalFormatting>
  <conditionalFormatting sqref="F21:H21">
    <cfRule type="cellIs" dxfId="74" priority="82" operator="equal">
      <formula>$F$12</formula>
    </cfRule>
    <cfRule type="cellIs" dxfId="73" priority="84" operator="equal">
      <formula>$F$18</formula>
    </cfRule>
    <cfRule type="cellIs" dxfId="72" priority="81" operator="equal">
      <formula>$F$9</formula>
    </cfRule>
    <cfRule type="containsBlanks" priority="80" stopIfTrue="1">
      <formula>LEN(TRIM(F21))=0</formula>
    </cfRule>
    <cfRule type="cellIs" dxfId="71" priority="83" operator="equal">
      <formula>$F$15</formula>
    </cfRule>
  </conditionalFormatting>
  <conditionalFormatting sqref="F26:H26">
    <cfRule type="cellIs" dxfId="70" priority="124" operator="equal">
      <formula>$F$29</formula>
    </cfRule>
    <cfRule type="containsBlanks" priority="23" stopIfTrue="1">
      <formula>LEN(TRIM(F26))=0</formula>
    </cfRule>
  </conditionalFormatting>
  <conditionalFormatting sqref="F29:H29">
    <cfRule type="cellIs" dxfId="69" priority="127" operator="equal">
      <formula>$F$26</formula>
    </cfRule>
    <cfRule type="containsBlanks" priority="19" stopIfTrue="1">
      <formula>LEN(TRIM(F29))=0</formula>
    </cfRule>
  </conditionalFormatting>
  <conditionalFormatting sqref="F11:K11">
    <cfRule type="cellIs" dxfId="68" priority="115" operator="equal">
      <formula>$F$20</formula>
    </cfRule>
    <cfRule type="containsBlanks" priority="52" stopIfTrue="1">
      <formula>LEN(TRIM(F11))=0</formula>
    </cfRule>
    <cfRule type="cellIs" dxfId="67" priority="53" operator="equal">
      <formula>$F$14</formula>
    </cfRule>
    <cfRule type="cellIs" dxfId="66" priority="54" operator="equal">
      <formula>$F$17</formula>
    </cfRule>
    <cfRule type="cellIs" dxfId="65" priority="119" operator="equal">
      <formula>$F$23</formula>
    </cfRule>
  </conditionalFormatting>
  <conditionalFormatting sqref="F14:K14">
    <cfRule type="cellIs" dxfId="64" priority="48" operator="equal">
      <formula>$F$11</formula>
    </cfRule>
    <cfRule type="cellIs" dxfId="63" priority="49" operator="equal">
      <formula>$F$17</formula>
    </cfRule>
    <cfRule type="cellIs" dxfId="62" priority="116" operator="equal">
      <formula>$F$20</formula>
    </cfRule>
    <cfRule type="cellIs" dxfId="61" priority="122" operator="equal">
      <formula>$F$23</formula>
    </cfRule>
    <cfRule type="containsBlanks" priority="47" stopIfTrue="1">
      <formula>LEN(TRIM(F14))=0</formula>
    </cfRule>
  </conditionalFormatting>
  <conditionalFormatting sqref="F17:K17">
    <cfRule type="containsBlanks" priority="1" stopIfTrue="1">
      <formula>LEN(TRIM(F17))=0</formula>
    </cfRule>
    <cfRule type="cellIs" dxfId="60" priority="2" operator="equal">
      <formula>$F$11</formula>
    </cfRule>
    <cfRule type="cellIs" dxfId="59" priority="3" operator="equal">
      <formula>$F$14</formula>
    </cfRule>
    <cfRule type="cellIs" dxfId="58" priority="15" operator="equal">
      <formula>$F$23</formula>
    </cfRule>
    <cfRule type="cellIs" dxfId="57" priority="12" operator="equal">
      <formula>$F$20</formula>
    </cfRule>
  </conditionalFormatting>
  <conditionalFormatting sqref="F20:K20">
    <cfRule type="containsBlanks" priority="35" stopIfTrue="1">
      <formula>LEN(TRIM(F20))=0</formula>
    </cfRule>
    <cfRule type="cellIs" dxfId="56" priority="39" operator="equal">
      <formula>$F$23</formula>
    </cfRule>
    <cfRule type="cellIs" dxfId="55" priority="38" operator="equal">
      <formula>$F$17</formula>
    </cfRule>
    <cfRule type="cellIs" dxfId="54" priority="37" operator="equal">
      <formula>$F$14</formula>
    </cfRule>
    <cfRule type="cellIs" dxfId="53" priority="36" operator="equal">
      <formula>$F$11</formula>
    </cfRule>
  </conditionalFormatting>
  <conditionalFormatting sqref="F23:K23">
    <cfRule type="cellIs" dxfId="52" priority="34" operator="equal">
      <formula>$F$20</formula>
    </cfRule>
    <cfRule type="containsBlanks" priority="30" stopIfTrue="1">
      <formula>LEN(TRIM(F23))=0</formula>
    </cfRule>
    <cfRule type="cellIs" dxfId="51" priority="31" operator="equal">
      <formula>$F$11</formula>
    </cfRule>
    <cfRule type="cellIs" dxfId="50" priority="32" operator="equal">
      <formula>$F$14</formula>
    </cfRule>
    <cfRule type="cellIs" dxfId="49" priority="33" operator="equal">
      <formula>$F$17</formula>
    </cfRule>
  </conditionalFormatting>
  <conditionalFormatting sqref="J8:M8">
    <cfRule type="expression" dxfId="48" priority="107">
      <formula>$E$8="⑨その他（詳細を右欄に記載）"</formula>
    </cfRule>
  </conditionalFormatting>
  <conditionalFormatting sqref="J9:M9">
    <cfRule type="containsBlanks" priority="77" stopIfTrue="1">
      <formula>LEN(TRIM(J9))=0</formula>
    </cfRule>
    <cfRule type="cellIs" dxfId="47" priority="78" operator="equal">
      <formula>$J$12</formula>
    </cfRule>
    <cfRule type="cellIs" dxfId="46" priority="79" operator="equal">
      <formula>$J$18</formula>
    </cfRule>
    <cfRule type="cellIs" dxfId="45" priority="118" operator="equal">
      <formula>$J$21</formula>
    </cfRule>
    <cfRule type="cellIs" dxfId="44" priority="113" operator="equal">
      <formula>$J$15</formula>
    </cfRule>
  </conditionalFormatting>
  <conditionalFormatting sqref="J12:M12">
    <cfRule type="containsBlanks" priority="73" stopIfTrue="1">
      <formula>LEN(TRIM(J12))=0</formula>
    </cfRule>
    <cfRule type="cellIs" dxfId="43" priority="74" operator="equal">
      <formula>$J$9</formula>
    </cfRule>
    <cfRule type="cellIs" dxfId="42" priority="110" operator="equal">
      <formula>$J$15</formula>
    </cfRule>
    <cfRule type="cellIs" dxfId="41" priority="114" operator="equal">
      <formula>$J$18</formula>
    </cfRule>
    <cfRule type="cellIs" dxfId="40" priority="121" operator="equal">
      <formula>$J$21</formula>
    </cfRule>
  </conditionalFormatting>
  <conditionalFormatting sqref="J15:M15">
    <cfRule type="containsBlanks" priority="4" stopIfTrue="1">
      <formula>LEN(TRIM(J15))=0</formula>
    </cfRule>
    <cfRule type="cellIs" dxfId="39" priority="14" operator="equal">
      <formula>$J$21</formula>
    </cfRule>
    <cfRule type="cellIs" dxfId="38" priority="11" operator="equal">
      <formula>$J$18</formula>
    </cfRule>
    <cfRule type="cellIs" dxfId="37" priority="9" operator="equal">
      <formula>$J$12</formula>
    </cfRule>
    <cfRule type="cellIs" dxfId="36" priority="5" operator="equal">
      <formula>$J$9</formula>
    </cfRule>
  </conditionalFormatting>
  <conditionalFormatting sqref="J18:M18">
    <cfRule type="cellIs" dxfId="35" priority="62" operator="equal">
      <formula>$J$12</formula>
    </cfRule>
    <cfRule type="cellIs" dxfId="34" priority="63" operator="equal">
      <formula>$J$15</formula>
    </cfRule>
    <cfRule type="containsBlanks" priority="60" stopIfTrue="1">
      <formula>LEN(TRIM(J18))=0</formula>
    </cfRule>
    <cfRule type="cellIs" dxfId="33" priority="61" operator="equal">
      <formula>$J$9</formula>
    </cfRule>
    <cfRule type="cellIs" dxfId="32" priority="64" operator="equal">
      <formula>$J$21</formula>
    </cfRule>
  </conditionalFormatting>
  <conditionalFormatting sqref="J21:M21">
    <cfRule type="containsBlanks" priority="55" stopIfTrue="1">
      <formula>LEN(TRIM(J21))=0</formula>
    </cfRule>
    <cfRule type="cellIs" dxfId="31" priority="58" operator="equal">
      <formula>$J$15</formula>
    </cfRule>
    <cfRule type="cellIs" dxfId="30" priority="59" operator="equal">
      <formula>$J$18</formula>
    </cfRule>
    <cfRule type="cellIs" dxfId="29" priority="56" operator="equal">
      <formula>$J$9</formula>
    </cfRule>
    <cfRule type="cellIs" dxfId="28" priority="57" operator="equal">
      <formula>$J$12</formula>
    </cfRule>
  </conditionalFormatting>
  <conditionalFormatting sqref="J26:M26">
    <cfRule type="containsBlanks" priority="22" stopIfTrue="1">
      <formula>LEN(TRIM(J26))=0</formula>
    </cfRule>
    <cfRule type="cellIs" dxfId="27" priority="125" operator="equal">
      <formula>$J$29</formula>
    </cfRule>
  </conditionalFormatting>
  <conditionalFormatting sqref="J29:M29">
    <cfRule type="containsBlanks" priority="18" stopIfTrue="1">
      <formula>LEN(TRIM(J29))=0</formula>
    </cfRule>
    <cfRule type="cellIs" dxfId="26" priority="128" operator="equal">
      <formula>$J$26</formula>
    </cfRule>
  </conditionalFormatting>
  <dataValidations count="2">
    <dataValidation type="list" allowBlank="1" showInputMessage="1" showErrorMessage="1" sqref="E8:H8" xr:uid="{00000000-0002-0000-0000-000001000000}">
      <formula1>"①機械・材料系,②電気・電子系,③情報系,④化学・生物系,⑤建設系,⑥建築系,⑦商船系,⑧ビジネス系,⑨その他（詳細を右欄に記載）"</formula1>
    </dataValidation>
    <dataValidation showInputMessage="1" sqref="M10" xr:uid="{C3AF1010-48A6-4AAC-ADCB-295133A643C2}"/>
  </dataValidations>
  <printOptions horizontalCentered="1"/>
  <pageMargins left="0.59055118110236227" right="0.59055118110236227" top="0.78740157480314965" bottom="0.78740157480314965" header="0" footer="0"/>
  <pageSetup paperSize="9" scale="64" fitToHeight="0" orientation="portrait" cellComments="asDisplayed" r:id="rId1"/>
  <extLst>
    <ext xmlns:x14="http://schemas.microsoft.com/office/spreadsheetml/2009/9/main" uri="{CCE6A557-97BC-4b89-ADB6-D9C93CAAB3DF}">
      <x14:dataValidations xmlns:xm="http://schemas.microsoft.com/office/excel/2006/main" count="5">
        <x14:dataValidation type="list" showInputMessage="1" xr:uid="{ACD7B34D-BB5E-4BCB-9CCB-5FADFD06EA85}">
          <x14:formula1>
            <xm:f>選択項目!$A$2:$A$60</xm:f>
          </x14:formula1>
          <xm:sqref>F10 F28 F25 F22 F19 F16 F13</xm:sqref>
        </x14:dataValidation>
        <x14:dataValidation type="list" showInputMessage="1" xr:uid="{A93CA766-3F63-4A31-BE88-16948AF56CB1}">
          <x14:formula1>
            <xm:f>選択項目!$G$2:$G$9</xm:f>
          </x14:formula1>
          <xm:sqref>K10 K19 K16 K13 K22</xm:sqref>
        </x14:dataValidation>
        <x14:dataValidation type="list" showInputMessage="1" xr:uid="{7FD16C05-9A33-4F27-A4C7-5F0FE0397C94}">
          <x14:formula1>
            <xm:f>選択項目!$J$2:$J$3</xm:f>
          </x14:formula1>
          <xm:sqref>M13 M22 M19 M16</xm:sqref>
        </x14:dataValidation>
        <x14:dataValidation type="list" allowBlank="1" showInputMessage="1" showErrorMessage="1" xr:uid="{B541F5B8-C506-43AD-9834-33D760DA247B}">
          <x14:formula1>
            <xm:f>選択項目!$M$2:$M$3</xm:f>
          </x14:formula1>
          <xm:sqref>M11 M23 M20 M17 M14</xm:sqref>
        </x14:dataValidation>
        <x14:dataValidation type="list" showInputMessage="1" showErrorMessage="1" xr:uid="{5B94A074-53DE-4F33-86B2-4D071F5F8A1D}">
          <x14:formula1>
            <xm:f>選択項目!$D$2:$D$10</xm:f>
          </x14:formula1>
          <xm:sqref>H10:I10 H13:I13 H16:I16 H19:I19 H22:I22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7"/>
  <sheetViews>
    <sheetView zoomScale="90" zoomScaleNormal="90" zoomScaleSheetLayoutView="90" workbookViewId="0">
      <selection activeCell="E9" sqref="E9:M9"/>
    </sheetView>
  </sheetViews>
  <sheetFormatPr defaultColWidth="9" defaultRowHeight="25.35" customHeight="1" x14ac:dyDescent="0.15"/>
  <cols>
    <col min="1" max="1" width="1.625" style="50" customWidth="1"/>
    <col min="2" max="2" width="2.375" style="50" customWidth="1"/>
    <col min="3" max="3" width="8.375" style="50" customWidth="1"/>
    <col min="4" max="4" width="18.625" style="50" customWidth="1"/>
    <col min="5" max="5" width="7.375" style="50" bestFit="1" customWidth="1"/>
    <col min="6" max="7" width="13.125" style="50" bestFit="1" customWidth="1"/>
    <col min="8" max="8" width="27.375" style="50" customWidth="1"/>
    <col min="9" max="9" width="13.625" style="50" customWidth="1"/>
    <col min="10" max="10" width="5.375" style="50" bestFit="1" customWidth="1"/>
    <col min="11" max="11" width="13.625" style="50" customWidth="1"/>
    <col min="12" max="12" width="5.375" style="50" bestFit="1" customWidth="1"/>
    <col min="13" max="13" width="13.625" style="50" customWidth="1"/>
    <col min="14" max="16384" width="9" style="50"/>
  </cols>
  <sheetData>
    <row r="1" spans="1:14" ht="18" customHeight="1" x14ac:dyDescent="0.15">
      <c r="B1" s="1"/>
      <c r="C1" s="1"/>
      <c r="D1" s="1"/>
      <c r="E1" s="1"/>
      <c r="F1" s="1"/>
      <c r="G1" s="1"/>
      <c r="H1" s="1"/>
      <c r="I1" s="1"/>
      <c r="J1" s="1"/>
      <c r="K1" s="1"/>
      <c r="L1" s="1"/>
      <c r="M1" s="5" t="s">
        <v>31</v>
      </c>
    </row>
    <row r="2" spans="1:14" s="51" customFormat="1" ht="23.25" customHeight="1" x14ac:dyDescent="0.15">
      <c r="B2" s="217" t="s">
        <v>32</v>
      </c>
      <c r="C2" s="217"/>
      <c r="D2" s="217"/>
      <c r="E2" s="217"/>
      <c r="F2" s="217"/>
      <c r="G2" s="217"/>
      <c r="H2" s="217"/>
      <c r="I2" s="217"/>
      <c r="J2" s="217"/>
      <c r="K2" s="217"/>
      <c r="L2" s="217"/>
      <c r="M2" s="217"/>
    </row>
    <row r="3" spans="1:14" s="51" customFormat="1" ht="27.75" customHeight="1" x14ac:dyDescent="0.15">
      <c r="B3" s="218" t="s">
        <v>2</v>
      </c>
      <c r="C3" s="218"/>
      <c r="D3" s="218"/>
      <c r="E3" s="218"/>
      <c r="F3" s="218"/>
      <c r="G3" s="218"/>
      <c r="H3" s="218"/>
      <c r="I3" s="218"/>
      <c r="J3" s="218"/>
      <c r="K3" s="218"/>
      <c r="L3" s="218"/>
      <c r="M3" s="218"/>
    </row>
    <row r="4" spans="1:14" s="51" customFormat="1" ht="27.75" customHeight="1" x14ac:dyDescent="0.15">
      <c r="B4" s="219" t="s">
        <v>3</v>
      </c>
      <c r="C4" s="219"/>
      <c r="D4" s="219"/>
      <c r="E4" s="219"/>
      <c r="F4" s="219"/>
      <c r="G4" s="219"/>
      <c r="H4" s="219"/>
      <c r="I4" s="219"/>
      <c r="J4" s="219"/>
      <c r="K4" s="219"/>
      <c r="L4" s="219"/>
      <c r="M4" s="219"/>
    </row>
    <row r="5" spans="1:14" ht="29.25" customHeight="1" thickBot="1" x14ac:dyDescent="0.2">
      <c r="B5" s="1"/>
      <c r="C5" s="1"/>
      <c r="D5" s="1"/>
      <c r="E5" s="1"/>
      <c r="F5" s="1"/>
      <c r="G5" s="1"/>
      <c r="H5" s="1"/>
      <c r="I5" s="1"/>
      <c r="J5" s="1"/>
      <c r="K5" s="1"/>
      <c r="L5" s="1"/>
      <c r="M5" s="5"/>
    </row>
    <row r="6" spans="1:14" s="51" customFormat="1" ht="25.5" customHeight="1" thickBot="1" x14ac:dyDescent="0.2">
      <c r="B6" s="233" t="s">
        <v>4</v>
      </c>
      <c r="C6" s="234"/>
      <c r="D6" s="234"/>
      <c r="E6" s="264" t="str">
        <f>IF('（様式1-1）エントリーシート'!E6="","",'（様式1-1）エントリーシート'!E6)</f>
        <v/>
      </c>
      <c r="F6" s="265"/>
      <c r="G6" s="265"/>
      <c r="H6" s="265"/>
      <c r="I6" s="265"/>
      <c r="J6" s="265"/>
      <c r="K6" s="265"/>
      <c r="L6" s="265"/>
      <c r="M6" s="266"/>
    </row>
    <row r="7" spans="1:14" s="51" customFormat="1" ht="25.5" customHeight="1" thickBot="1" x14ac:dyDescent="0.2">
      <c r="B7" s="233" t="s">
        <v>5</v>
      </c>
      <c r="C7" s="234"/>
      <c r="D7" s="234"/>
      <c r="E7" s="264" t="str">
        <f>IF('（様式1-1）エントリーシート'!E7="","",'（様式1-1）エントリーシート'!E7)</f>
        <v/>
      </c>
      <c r="F7" s="265"/>
      <c r="G7" s="265"/>
      <c r="H7" s="265"/>
      <c r="I7" s="265"/>
      <c r="J7" s="265"/>
      <c r="K7" s="265"/>
      <c r="L7" s="265"/>
      <c r="M7" s="266"/>
    </row>
    <row r="8" spans="1:14" s="51" customFormat="1" ht="128.25" customHeight="1" x14ac:dyDescent="0.15">
      <c r="B8" s="267" t="s">
        <v>33</v>
      </c>
      <c r="C8" s="268"/>
      <c r="D8" s="268"/>
      <c r="E8" s="269" t="s">
        <v>34</v>
      </c>
      <c r="F8" s="270"/>
      <c r="G8" s="270"/>
      <c r="H8" s="270"/>
      <c r="I8" s="270"/>
      <c r="J8" s="270"/>
      <c r="K8" s="270"/>
      <c r="L8" s="270"/>
      <c r="M8" s="271"/>
    </row>
    <row r="9" spans="1:14" s="51" customFormat="1" ht="128.25" customHeight="1" x14ac:dyDescent="0.15">
      <c r="B9" s="125"/>
      <c r="C9" s="272" t="s">
        <v>35</v>
      </c>
      <c r="D9" s="273"/>
      <c r="E9" s="274" t="s">
        <v>259</v>
      </c>
      <c r="F9" s="275"/>
      <c r="G9" s="275"/>
      <c r="H9" s="275"/>
      <c r="I9" s="275"/>
      <c r="J9" s="275"/>
      <c r="K9" s="275"/>
      <c r="L9" s="275"/>
      <c r="M9" s="276"/>
    </row>
    <row r="10" spans="1:14" s="51" customFormat="1" ht="128.25" customHeight="1" x14ac:dyDescent="0.15">
      <c r="B10" s="125"/>
      <c r="C10" s="260" t="s">
        <v>36</v>
      </c>
      <c r="D10" s="261"/>
      <c r="E10" s="254"/>
      <c r="F10" s="277"/>
      <c r="G10" s="277"/>
      <c r="H10" s="277"/>
      <c r="I10" s="277"/>
      <c r="J10" s="277"/>
      <c r="K10" s="277"/>
      <c r="L10" s="277"/>
      <c r="M10" s="278"/>
    </row>
    <row r="11" spans="1:14" s="52" customFormat="1" ht="128.25" customHeight="1" x14ac:dyDescent="0.15">
      <c r="B11" s="126"/>
      <c r="C11" s="260" t="s">
        <v>38</v>
      </c>
      <c r="D11" s="261"/>
      <c r="E11" s="254" t="s">
        <v>37</v>
      </c>
      <c r="F11" s="255"/>
      <c r="G11" s="255"/>
      <c r="H11" s="255"/>
      <c r="I11" s="255"/>
      <c r="J11" s="255"/>
      <c r="K11" s="255"/>
      <c r="L11" s="255"/>
      <c r="M11" s="256"/>
    </row>
    <row r="12" spans="1:14" s="51" customFormat="1" ht="141" customHeight="1" x14ac:dyDescent="0.15">
      <c r="B12" s="126"/>
      <c r="C12" s="258" t="s">
        <v>39</v>
      </c>
      <c r="D12" s="259"/>
      <c r="E12" s="254" t="s">
        <v>37</v>
      </c>
      <c r="F12" s="255"/>
      <c r="G12" s="255"/>
      <c r="H12" s="255"/>
      <c r="I12" s="255"/>
      <c r="J12" s="255"/>
      <c r="K12" s="255"/>
      <c r="L12" s="255"/>
      <c r="M12" s="256"/>
    </row>
    <row r="13" spans="1:14" s="51" customFormat="1" ht="141" customHeight="1" x14ac:dyDescent="0.15">
      <c r="B13" s="126"/>
      <c r="C13" s="262" t="s">
        <v>40</v>
      </c>
      <c r="D13" s="263"/>
      <c r="E13" s="254" t="s">
        <v>41</v>
      </c>
      <c r="F13" s="255"/>
      <c r="G13" s="255"/>
      <c r="H13" s="255"/>
      <c r="I13" s="255"/>
      <c r="J13" s="255"/>
      <c r="K13" s="255"/>
      <c r="L13" s="255"/>
      <c r="M13" s="256"/>
    </row>
    <row r="14" spans="1:14" s="51" customFormat="1" ht="128.25" customHeight="1" thickBot="1" x14ac:dyDescent="0.2">
      <c r="B14" s="127"/>
      <c r="C14" s="252" t="s">
        <v>42</v>
      </c>
      <c r="D14" s="253"/>
      <c r="E14" s="254" t="s">
        <v>37</v>
      </c>
      <c r="F14" s="255"/>
      <c r="G14" s="255"/>
      <c r="H14" s="255"/>
      <c r="I14" s="255"/>
      <c r="J14" s="255"/>
      <c r="K14" s="255"/>
      <c r="L14" s="255"/>
      <c r="M14" s="256"/>
    </row>
    <row r="15" spans="1:14" ht="26.25" customHeight="1" x14ac:dyDescent="0.15">
      <c r="A15" s="1"/>
      <c r="B15" s="1"/>
      <c r="C15" s="257" t="s">
        <v>43</v>
      </c>
      <c r="D15" s="257"/>
      <c r="E15" s="257"/>
      <c r="F15" s="257"/>
      <c r="G15" s="257"/>
      <c r="H15" s="257"/>
      <c r="I15" s="257"/>
      <c r="J15" s="257"/>
      <c r="K15" s="257"/>
      <c r="L15" s="257"/>
      <c r="M15" s="257"/>
    </row>
    <row r="16" spans="1:14" ht="26.25" customHeight="1" x14ac:dyDescent="0.15">
      <c r="A16" s="1"/>
      <c r="B16" s="1"/>
      <c r="C16" s="47" t="s">
        <v>44</v>
      </c>
      <c r="D16" s="47"/>
      <c r="E16" s="47"/>
      <c r="F16" s="47"/>
      <c r="G16" s="47"/>
      <c r="H16" s="47"/>
      <c r="I16" s="47"/>
      <c r="J16" s="47"/>
      <c r="K16" s="47"/>
      <c r="L16" s="47"/>
      <c r="M16" s="47"/>
      <c r="N16" s="53"/>
    </row>
    <row r="17" spans="1:14" ht="26.25" customHeight="1" x14ac:dyDescent="0.15">
      <c r="A17" s="1"/>
      <c r="B17" s="1"/>
      <c r="C17" s="47"/>
      <c r="D17" s="47" t="s">
        <v>45</v>
      </c>
      <c r="E17" s="47"/>
      <c r="F17" s="47"/>
      <c r="G17" s="47"/>
      <c r="H17" s="47"/>
      <c r="I17" s="47"/>
      <c r="J17" s="47"/>
      <c r="K17" s="47"/>
      <c r="L17" s="47"/>
      <c r="M17" s="47"/>
      <c r="N17" s="53"/>
    </row>
    <row r="18" spans="1:14" ht="26.25" customHeight="1" x14ac:dyDescent="0.15">
      <c r="A18" s="1"/>
      <c r="B18" s="1"/>
      <c r="C18" s="47" t="s">
        <v>46</v>
      </c>
      <c r="D18" s="47"/>
      <c r="E18" s="47"/>
      <c r="F18" s="47"/>
      <c r="G18" s="47"/>
      <c r="H18" s="47"/>
      <c r="I18" s="47"/>
      <c r="J18" s="47"/>
      <c r="K18" s="47"/>
      <c r="L18" s="47"/>
      <c r="M18" s="47"/>
      <c r="N18" s="53"/>
    </row>
    <row r="19" spans="1:14" ht="26.25" customHeight="1" x14ac:dyDescent="0.15"/>
    <row r="20" spans="1:14" ht="26.25" customHeight="1" x14ac:dyDescent="0.15"/>
    <row r="21" spans="1:14" ht="26.25" customHeight="1" x14ac:dyDescent="0.15"/>
    <row r="22" spans="1:14" ht="26.25" customHeight="1" x14ac:dyDescent="0.15"/>
    <row r="23" spans="1:14" ht="26.25" customHeight="1" x14ac:dyDescent="0.15"/>
    <row r="24" spans="1:14" ht="26.25" customHeight="1" x14ac:dyDescent="0.15"/>
    <row r="25" spans="1:14" ht="26.25" customHeight="1" x14ac:dyDescent="0.15"/>
    <row r="26" spans="1:14" ht="26.25" customHeight="1" x14ac:dyDescent="0.15"/>
    <row r="27" spans="1:14" ht="26.25" customHeight="1" x14ac:dyDescent="0.15"/>
  </sheetData>
  <sheetProtection algorithmName="SHA-512" hashValue="kbmRbdV7dfR1K/eVgCvuB2Ta5PnImEosoOuHt3k1+wr9f8u5RtfPHFLOWc2fZuIeOqU6w/Q4yMF2+4bwfRrBBQ==" saltValue="AF83RVHtZ4MUgElCNf+Gbg==" spinCount="100000" sheet="1" objects="1" scenarios="1"/>
  <mergeCells count="22">
    <mergeCell ref="B2:M2"/>
    <mergeCell ref="B3:M3"/>
    <mergeCell ref="B4:M4"/>
    <mergeCell ref="B6:D6"/>
    <mergeCell ref="E6:M6"/>
    <mergeCell ref="C11:D11"/>
    <mergeCell ref="E11:M11"/>
    <mergeCell ref="C13:D13"/>
    <mergeCell ref="E13:M13"/>
    <mergeCell ref="B7:D7"/>
    <mergeCell ref="E7:M7"/>
    <mergeCell ref="B8:D8"/>
    <mergeCell ref="E8:M8"/>
    <mergeCell ref="C9:D9"/>
    <mergeCell ref="E9:M9"/>
    <mergeCell ref="C10:D10"/>
    <mergeCell ref="E10:M10"/>
    <mergeCell ref="C14:D14"/>
    <mergeCell ref="E14:M14"/>
    <mergeCell ref="C15:M15"/>
    <mergeCell ref="C12:D12"/>
    <mergeCell ref="E12:M12"/>
  </mergeCells>
  <phoneticPr fontId="1"/>
  <printOptions horizontalCentered="1"/>
  <pageMargins left="0.59055118110236227" right="0.59055118110236227" top="0.78740157480314965" bottom="0.78740157480314965" header="0" footer="0"/>
  <pageSetup paperSize="9" scale="64" orientation="portrait" cellComments="asDisplayed" r:id="rId1"/>
  <rowBreaks count="1" manualBreakCount="1">
    <brk id="11"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
  <sheetViews>
    <sheetView workbookViewId="0">
      <selection activeCell="B4" sqref="B4"/>
    </sheetView>
  </sheetViews>
  <sheetFormatPr defaultColWidth="9" defaultRowHeight="13.5" x14ac:dyDescent="0.15"/>
  <cols>
    <col min="1" max="1" width="2.875" style="54" customWidth="1"/>
    <col min="2" max="10" width="9" style="54" customWidth="1"/>
    <col min="11" max="11" width="2.875" style="54" customWidth="1"/>
    <col min="12" max="16384" width="9" style="54"/>
  </cols>
  <sheetData>
    <row r="1" spans="1:13" ht="22.5" customHeight="1" x14ac:dyDescent="0.15">
      <c r="J1" s="55" t="s">
        <v>47</v>
      </c>
    </row>
    <row r="2" spans="1:13" s="51" customFormat="1" ht="25.5" customHeight="1" x14ac:dyDescent="0.15">
      <c r="A2" s="56"/>
      <c r="B2" s="57" t="s">
        <v>4</v>
      </c>
      <c r="C2" s="279" t="str">
        <f>IF('（様式1-1）エントリーシート'!E6="","",'（様式1-1）エントリーシート'!E6)</f>
        <v/>
      </c>
      <c r="D2" s="279"/>
      <c r="E2" s="279"/>
      <c r="F2" s="279"/>
      <c r="G2" s="279"/>
      <c r="H2" s="279"/>
      <c r="I2" s="279"/>
      <c r="J2" s="279"/>
      <c r="K2" s="58"/>
      <c r="L2" s="58"/>
      <c r="M2" s="58"/>
    </row>
    <row r="3" spans="1:13" s="51" customFormat="1" ht="25.5" customHeight="1" x14ac:dyDescent="0.15">
      <c r="A3" s="56"/>
      <c r="B3" s="57" t="s">
        <v>5</v>
      </c>
      <c r="C3" s="279" t="str">
        <f>IF('（様式1-1）エントリーシート'!E7="","",'（様式1-1）エントリーシート'!E7)</f>
        <v/>
      </c>
      <c r="D3" s="279"/>
      <c r="E3" s="279"/>
      <c r="F3" s="279"/>
      <c r="G3" s="279"/>
      <c r="H3" s="279"/>
      <c r="I3" s="279"/>
      <c r="J3" s="279"/>
    </row>
    <row r="5" spans="1:13" x14ac:dyDescent="0.15">
      <c r="B5" s="54" t="s">
        <v>48</v>
      </c>
    </row>
    <row r="6" spans="1:13" x14ac:dyDescent="0.15">
      <c r="B6" s="130" t="s">
        <v>49</v>
      </c>
    </row>
  </sheetData>
  <sheetProtection algorithmName="SHA-512" hashValue="4dfYQhn33ppO+klFKrMUUycotznsu2DmAo8ovo1B4rrfBsy+J+2wkHL1qxwupp6OHmLo14UHlZrys+tKCFc6gA==" saltValue="476RzGzslDSUfZi8fzOCpw==" spinCount="100000" sheet="1" objects="1" scenarios="1"/>
  <mergeCells count="2">
    <mergeCell ref="C2:J2"/>
    <mergeCell ref="C3:J3"/>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M47"/>
  <sheetViews>
    <sheetView zoomScale="75" zoomScaleNormal="75" zoomScaleSheetLayoutView="90" workbookViewId="0">
      <selection activeCell="E8" sqref="E8:H8"/>
    </sheetView>
  </sheetViews>
  <sheetFormatPr defaultColWidth="9" defaultRowHeight="25.35" customHeight="1" x14ac:dyDescent="0.15"/>
  <cols>
    <col min="1" max="1" width="1.625" style="1" customWidth="1"/>
    <col min="2" max="2" width="2.375" style="1" customWidth="1"/>
    <col min="3" max="3" width="8.375" style="1" customWidth="1"/>
    <col min="4" max="4" width="18.625" style="1" customWidth="1"/>
    <col min="5" max="5" width="7.375" style="1" bestFit="1" customWidth="1"/>
    <col min="6" max="7" width="13.125" style="1" bestFit="1" customWidth="1"/>
    <col min="8" max="8" width="27.375" style="1" customWidth="1"/>
    <col min="9" max="9" width="13.625" style="1" customWidth="1"/>
    <col min="10" max="10" width="5.375" style="1" bestFit="1" customWidth="1"/>
    <col min="11" max="11" width="13.625" style="1" customWidth="1"/>
    <col min="12" max="12" width="5.375" style="1" bestFit="1" customWidth="1"/>
    <col min="13" max="13" width="13.625" style="1" customWidth="1"/>
    <col min="14" max="16384" width="9" style="1"/>
  </cols>
  <sheetData>
    <row r="1" spans="1:13" ht="18" customHeight="1" x14ac:dyDescent="0.15">
      <c r="B1" s="28" t="s">
        <v>50</v>
      </c>
      <c r="M1" s="5" t="s">
        <v>0</v>
      </c>
    </row>
    <row r="2" spans="1:13" s="2" customFormat="1" ht="23.25" customHeight="1" x14ac:dyDescent="0.15">
      <c r="A2" s="3"/>
      <c r="B2" s="217" t="s">
        <v>51</v>
      </c>
      <c r="C2" s="217"/>
      <c r="D2" s="217"/>
      <c r="E2" s="217"/>
      <c r="F2" s="217"/>
      <c r="G2" s="217"/>
      <c r="H2" s="217"/>
      <c r="I2" s="217"/>
      <c r="J2" s="217"/>
      <c r="K2" s="217"/>
      <c r="L2" s="217"/>
      <c r="M2" s="217"/>
    </row>
    <row r="3" spans="1:13" s="2" customFormat="1" ht="27.75" customHeight="1" x14ac:dyDescent="0.15">
      <c r="A3" s="4"/>
      <c r="B3" s="218" t="s">
        <v>2</v>
      </c>
      <c r="C3" s="218"/>
      <c r="D3" s="218"/>
      <c r="E3" s="218"/>
      <c r="F3" s="218"/>
      <c r="G3" s="218"/>
      <c r="H3" s="218"/>
      <c r="I3" s="218"/>
      <c r="J3" s="218"/>
      <c r="K3" s="218"/>
      <c r="L3" s="218"/>
      <c r="M3" s="218"/>
    </row>
    <row r="4" spans="1:13" s="2" customFormat="1" ht="27.75" customHeight="1" x14ac:dyDescent="0.15">
      <c r="A4" s="4"/>
      <c r="B4" s="219" t="s">
        <v>3</v>
      </c>
      <c r="C4" s="219"/>
      <c r="D4" s="219"/>
      <c r="E4" s="219"/>
      <c r="F4" s="219"/>
      <c r="G4" s="219"/>
      <c r="H4" s="219"/>
      <c r="I4" s="219"/>
      <c r="J4" s="219"/>
      <c r="K4" s="219"/>
      <c r="L4" s="219"/>
      <c r="M4" s="219"/>
    </row>
    <row r="5" spans="1:13" ht="29.25" customHeight="1" thickBot="1" x14ac:dyDescent="0.2">
      <c r="M5" s="5"/>
    </row>
    <row r="6" spans="1:13" s="2" customFormat="1" ht="25.5" customHeight="1" thickBot="1" x14ac:dyDescent="0.2">
      <c r="A6" s="4"/>
      <c r="B6" s="233" t="s">
        <v>4</v>
      </c>
      <c r="C6" s="234"/>
      <c r="D6" s="294"/>
      <c r="E6" s="295" t="s">
        <v>52</v>
      </c>
      <c r="F6" s="296"/>
      <c r="G6" s="296"/>
      <c r="H6" s="296"/>
      <c r="I6" s="296"/>
      <c r="J6" s="296"/>
      <c r="K6" s="296"/>
      <c r="L6" s="296"/>
      <c r="M6" s="297"/>
    </row>
    <row r="7" spans="1:13" s="2" customFormat="1" ht="33.75" customHeight="1" thickBot="1" x14ac:dyDescent="0.2">
      <c r="A7" s="4"/>
      <c r="B7" s="233" t="s">
        <v>5</v>
      </c>
      <c r="C7" s="234"/>
      <c r="D7" s="294"/>
      <c r="E7" s="295" t="s">
        <v>53</v>
      </c>
      <c r="F7" s="296"/>
      <c r="G7" s="296"/>
      <c r="H7" s="296"/>
      <c r="I7" s="296"/>
      <c r="J7" s="296"/>
      <c r="K7" s="296"/>
      <c r="L7" s="296"/>
      <c r="M7" s="297"/>
    </row>
    <row r="8" spans="1:13" s="2" customFormat="1" ht="33.75" customHeight="1" thickBot="1" x14ac:dyDescent="0.2">
      <c r="A8" s="4"/>
      <c r="B8" s="302" t="s">
        <v>6</v>
      </c>
      <c r="C8" s="303"/>
      <c r="D8" s="304"/>
      <c r="E8" s="295" t="s">
        <v>54</v>
      </c>
      <c r="F8" s="296"/>
      <c r="G8" s="296"/>
      <c r="H8" s="296"/>
      <c r="I8" s="40" t="s">
        <v>7</v>
      </c>
      <c r="J8" s="301"/>
      <c r="K8" s="296"/>
      <c r="L8" s="296"/>
      <c r="M8" s="297"/>
    </row>
    <row r="9" spans="1:13" s="2" customFormat="1" ht="33.75" customHeight="1" x14ac:dyDescent="0.15">
      <c r="A9" s="4"/>
      <c r="B9" s="305" t="s">
        <v>8</v>
      </c>
      <c r="C9" s="196"/>
      <c r="D9" s="14" t="s">
        <v>9</v>
      </c>
      <c r="E9" s="36" t="s">
        <v>10</v>
      </c>
      <c r="F9" s="298" t="s">
        <v>55</v>
      </c>
      <c r="G9" s="299"/>
      <c r="H9" s="299"/>
      <c r="I9" s="34" t="s">
        <v>11</v>
      </c>
      <c r="J9" s="298" t="s">
        <v>56</v>
      </c>
      <c r="K9" s="299"/>
      <c r="L9" s="299"/>
      <c r="M9" s="300"/>
    </row>
    <row r="10" spans="1:13" s="2" customFormat="1" ht="33.75" customHeight="1" x14ac:dyDescent="0.15">
      <c r="A10" s="4"/>
      <c r="B10" s="225"/>
      <c r="C10" s="198"/>
      <c r="D10" s="15" t="s">
        <v>12</v>
      </c>
      <c r="E10" s="12" t="s">
        <v>13</v>
      </c>
      <c r="F10" s="26" t="s">
        <v>57</v>
      </c>
      <c r="G10" s="133" t="s">
        <v>14</v>
      </c>
      <c r="H10" s="306" t="s">
        <v>58</v>
      </c>
      <c r="I10" s="306"/>
      <c r="J10" s="35" t="s">
        <v>16</v>
      </c>
      <c r="K10" s="27" t="s">
        <v>59</v>
      </c>
      <c r="L10" s="35" t="s">
        <v>17</v>
      </c>
      <c r="M10" s="68" t="s">
        <v>60</v>
      </c>
    </row>
    <row r="11" spans="1:13" s="2" customFormat="1" ht="33.75" customHeight="1" thickBot="1" x14ac:dyDescent="0.2">
      <c r="A11" s="4"/>
      <c r="B11" s="226"/>
      <c r="C11" s="200"/>
      <c r="D11" s="11" t="s">
        <v>19</v>
      </c>
      <c r="E11" s="13" t="s">
        <v>20</v>
      </c>
      <c r="F11" s="311" t="s">
        <v>61</v>
      </c>
      <c r="G11" s="311"/>
      <c r="H11" s="311"/>
      <c r="I11" s="311"/>
      <c r="J11" s="311"/>
      <c r="K11" s="311"/>
      <c r="L11" s="42" t="s">
        <v>21</v>
      </c>
      <c r="M11" s="69" t="s">
        <v>62</v>
      </c>
    </row>
    <row r="12" spans="1:13" s="2" customFormat="1" ht="33.75" customHeight="1" x14ac:dyDescent="0.15">
      <c r="A12" s="4"/>
      <c r="B12" s="224" t="s">
        <v>22</v>
      </c>
      <c r="C12" s="282"/>
      <c r="D12" s="286" t="s">
        <v>23</v>
      </c>
      <c r="E12" s="36" t="s">
        <v>10</v>
      </c>
      <c r="F12" s="298" t="s">
        <v>63</v>
      </c>
      <c r="G12" s="299"/>
      <c r="H12" s="299"/>
      <c r="I12" s="34" t="s">
        <v>11</v>
      </c>
      <c r="J12" s="298" t="s">
        <v>56</v>
      </c>
      <c r="K12" s="299"/>
      <c r="L12" s="299"/>
      <c r="M12" s="300"/>
    </row>
    <row r="13" spans="1:13" s="2" customFormat="1" ht="33.75" customHeight="1" x14ac:dyDescent="0.15">
      <c r="A13" s="4"/>
      <c r="B13" s="189"/>
      <c r="C13" s="190"/>
      <c r="D13" s="280"/>
      <c r="E13" s="12" t="s">
        <v>13</v>
      </c>
      <c r="F13" s="26" t="s">
        <v>57</v>
      </c>
      <c r="G13" s="133" t="s">
        <v>14</v>
      </c>
      <c r="H13" s="306" t="s">
        <v>64</v>
      </c>
      <c r="I13" s="306"/>
      <c r="J13" s="35" t="s">
        <v>16</v>
      </c>
      <c r="K13" s="27" t="s">
        <v>65</v>
      </c>
      <c r="L13" s="35" t="s">
        <v>17</v>
      </c>
      <c r="M13" s="70" t="s">
        <v>60</v>
      </c>
    </row>
    <row r="14" spans="1:13" s="2" customFormat="1" ht="33.75" customHeight="1" x14ac:dyDescent="0.15">
      <c r="A14" s="4"/>
      <c r="B14" s="189"/>
      <c r="C14" s="190"/>
      <c r="D14" s="287"/>
      <c r="E14" s="44" t="s">
        <v>20</v>
      </c>
      <c r="F14" s="285" t="s">
        <v>61</v>
      </c>
      <c r="G14" s="285"/>
      <c r="H14" s="285"/>
      <c r="I14" s="285"/>
      <c r="J14" s="285"/>
      <c r="K14" s="285"/>
      <c r="L14" s="45" t="s">
        <v>21</v>
      </c>
      <c r="M14" s="71" t="s">
        <v>62</v>
      </c>
    </row>
    <row r="15" spans="1:13" s="2" customFormat="1" ht="33.75" customHeight="1" x14ac:dyDescent="0.15">
      <c r="A15" s="4"/>
      <c r="B15" s="189"/>
      <c r="C15" s="190"/>
      <c r="D15" s="288" t="s">
        <v>23</v>
      </c>
      <c r="E15" s="37" t="s">
        <v>10</v>
      </c>
      <c r="F15" s="289" t="s">
        <v>63</v>
      </c>
      <c r="G15" s="290"/>
      <c r="H15" s="290"/>
      <c r="I15" s="33" t="s">
        <v>11</v>
      </c>
      <c r="J15" s="289" t="s">
        <v>56</v>
      </c>
      <c r="K15" s="290"/>
      <c r="L15" s="290"/>
      <c r="M15" s="318"/>
    </row>
    <row r="16" spans="1:13" s="2" customFormat="1" ht="33.75" customHeight="1" x14ac:dyDescent="0.15">
      <c r="A16" s="4"/>
      <c r="B16" s="189"/>
      <c r="C16" s="190"/>
      <c r="D16" s="280"/>
      <c r="E16" s="12" t="s">
        <v>13</v>
      </c>
      <c r="F16" s="26" t="s">
        <v>57</v>
      </c>
      <c r="G16" s="133" t="s">
        <v>14</v>
      </c>
      <c r="H16" s="306" t="s">
        <v>64</v>
      </c>
      <c r="I16" s="306"/>
      <c r="J16" s="35" t="s">
        <v>16</v>
      </c>
      <c r="K16" s="27" t="s">
        <v>65</v>
      </c>
      <c r="L16" s="35" t="s">
        <v>17</v>
      </c>
      <c r="M16" s="70" t="s">
        <v>60</v>
      </c>
    </row>
    <row r="17" spans="1:13" s="2" customFormat="1" ht="33.75" customHeight="1" x14ac:dyDescent="0.15">
      <c r="A17" s="4"/>
      <c r="B17" s="189"/>
      <c r="C17" s="190"/>
      <c r="D17" s="287"/>
      <c r="E17" s="44" t="s">
        <v>20</v>
      </c>
      <c r="F17" s="285" t="s">
        <v>61</v>
      </c>
      <c r="G17" s="285"/>
      <c r="H17" s="285"/>
      <c r="I17" s="285"/>
      <c r="J17" s="285"/>
      <c r="K17" s="285"/>
      <c r="L17" s="45" t="s">
        <v>21</v>
      </c>
      <c r="M17" s="71" t="s">
        <v>62</v>
      </c>
    </row>
    <row r="18" spans="1:13" s="2" customFormat="1" ht="33.75" customHeight="1" x14ac:dyDescent="0.15">
      <c r="A18" s="4"/>
      <c r="B18" s="189"/>
      <c r="C18" s="190"/>
      <c r="D18" s="288" t="s">
        <v>23</v>
      </c>
      <c r="E18" s="38" t="s">
        <v>66</v>
      </c>
      <c r="F18" s="289" t="s">
        <v>67</v>
      </c>
      <c r="G18" s="291"/>
      <c r="H18" s="292"/>
      <c r="I18" s="32" t="s">
        <v>11</v>
      </c>
      <c r="J18" s="315" t="s">
        <v>56</v>
      </c>
      <c r="K18" s="316"/>
      <c r="L18" s="316"/>
      <c r="M18" s="317"/>
    </row>
    <row r="19" spans="1:13" s="2" customFormat="1" ht="33.75" customHeight="1" x14ac:dyDescent="0.15">
      <c r="A19" s="4"/>
      <c r="B19" s="189"/>
      <c r="C19" s="190"/>
      <c r="D19" s="280"/>
      <c r="E19" s="12" t="s">
        <v>13</v>
      </c>
      <c r="F19" s="26" t="s">
        <v>57</v>
      </c>
      <c r="G19" s="133" t="s">
        <v>14</v>
      </c>
      <c r="H19" s="306" t="s">
        <v>64</v>
      </c>
      <c r="I19" s="306"/>
      <c r="J19" s="35" t="s">
        <v>16</v>
      </c>
      <c r="K19" s="27" t="s">
        <v>68</v>
      </c>
      <c r="L19" s="35" t="s">
        <v>17</v>
      </c>
      <c r="M19" s="70" t="s">
        <v>69</v>
      </c>
    </row>
    <row r="20" spans="1:13" s="2" customFormat="1" ht="33.75" customHeight="1" x14ac:dyDescent="0.15">
      <c r="A20" s="4"/>
      <c r="B20" s="189"/>
      <c r="C20" s="190"/>
      <c r="D20" s="287"/>
      <c r="E20" s="44" t="s">
        <v>20</v>
      </c>
      <c r="F20" s="285" t="s">
        <v>61</v>
      </c>
      <c r="G20" s="285"/>
      <c r="H20" s="285"/>
      <c r="I20" s="285"/>
      <c r="J20" s="285"/>
      <c r="K20" s="285"/>
      <c r="L20" s="45" t="s">
        <v>21</v>
      </c>
      <c r="M20" s="71" t="s">
        <v>62</v>
      </c>
    </row>
    <row r="21" spans="1:13" s="2" customFormat="1" ht="33.75" customHeight="1" x14ac:dyDescent="0.15">
      <c r="A21" s="4"/>
      <c r="B21" s="189"/>
      <c r="C21" s="190"/>
      <c r="D21" s="280" t="s">
        <v>23</v>
      </c>
      <c r="E21" s="38" t="s">
        <v>66</v>
      </c>
      <c r="F21" s="293"/>
      <c r="G21" s="291"/>
      <c r="H21" s="292"/>
      <c r="I21" s="33" t="s">
        <v>11</v>
      </c>
      <c r="J21" s="293"/>
      <c r="K21" s="313"/>
      <c r="L21" s="313"/>
      <c r="M21" s="314"/>
    </row>
    <row r="22" spans="1:13" s="2" customFormat="1" ht="33.75" customHeight="1" x14ac:dyDescent="0.15">
      <c r="A22" s="4"/>
      <c r="B22" s="189"/>
      <c r="C22" s="190"/>
      <c r="D22" s="280"/>
      <c r="E22" s="12" t="s">
        <v>13</v>
      </c>
      <c r="F22" s="26" t="s">
        <v>57</v>
      </c>
      <c r="G22" s="133" t="s">
        <v>14</v>
      </c>
      <c r="H22" s="312"/>
      <c r="I22" s="312"/>
      <c r="J22" s="35" t="s">
        <v>16</v>
      </c>
      <c r="K22" s="41"/>
      <c r="L22" s="35" t="s">
        <v>17</v>
      </c>
      <c r="M22" s="72"/>
    </row>
    <row r="23" spans="1:13" s="2" customFormat="1" ht="33.75" customHeight="1" thickBot="1" x14ac:dyDescent="0.2">
      <c r="A23" s="4"/>
      <c r="B23" s="283"/>
      <c r="C23" s="284"/>
      <c r="D23" s="281"/>
      <c r="E23" s="44" t="s">
        <v>20</v>
      </c>
      <c r="F23" s="322"/>
      <c r="G23" s="322"/>
      <c r="H23" s="322"/>
      <c r="I23" s="322"/>
      <c r="J23" s="322"/>
      <c r="K23" s="322"/>
      <c r="L23" s="45" t="s">
        <v>21</v>
      </c>
      <c r="M23" s="71"/>
    </row>
    <row r="24" spans="1:13" s="2" customFormat="1" ht="33.75" customHeight="1" x14ac:dyDescent="0.15">
      <c r="A24" s="4"/>
      <c r="B24" s="224" t="s">
        <v>24</v>
      </c>
      <c r="C24" s="196"/>
      <c r="D24" s="14" t="s">
        <v>10</v>
      </c>
      <c r="E24" s="307" t="s">
        <v>70</v>
      </c>
      <c r="F24" s="308"/>
      <c r="G24" s="308"/>
      <c r="H24" s="308"/>
      <c r="I24" s="308"/>
      <c r="J24" s="308"/>
      <c r="K24" s="308"/>
      <c r="L24" s="308"/>
      <c r="M24" s="309"/>
    </row>
    <row r="25" spans="1:13" s="2" customFormat="1" ht="33.75" customHeight="1" x14ac:dyDescent="0.15">
      <c r="A25" s="4"/>
      <c r="B25" s="225"/>
      <c r="C25" s="198"/>
      <c r="D25" s="15" t="s">
        <v>25</v>
      </c>
      <c r="E25" s="12" t="s">
        <v>13</v>
      </c>
      <c r="F25" s="26" t="s">
        <v>57</v>
      </c>
      <c r="G25" s="31" t="s">
        <v>26</v>
      </c>
      <c r="H25" s="26" t="s">
        <v>71</v>
      </c>
      <c r="I25" s="7"/>
      <c r="J25" s="7"/>
      <c r="K25" s="6"/>
      <c r="L25" s="7"/>
      <c r="M25" s="8"/>
    </row>
    <row r="26" spans="1:13" s="2" customFormat="1" ht="33.75" customHeight="1" thickBot="1" x14ac:dyDescent="0.2">
      <c r="A26" s="4"/>
      <c r="B26" s="226"/>
      <c r="C26" s="200"/>
      <c r="D26" s="11" t="s">
        <v>19</v>
      </c>
      <c r="E26" s="13" t="s">
        <v>20</v>
      </c>
      <c r="F26" s="310" t="s">
        <v>61</v>
      </c>
      <c r="G26" s="310"/>
      <c r="H26" s="310"/>
      <c r="I26" s="39" t="s">
        <v>27</v>
      </c>
      <c r="J26" s="29" t="s">
        <v>72</v>
      </c>
      <c r="K26" s="9"/>
      <c r="L26" s="9"/>
      <c r="M26" s="10"/>
    </row>
    <row r="27" spans="1:13" s="2" customFormat="1" ht="33.75" customHeight="1" x14ac:dyDescent="0.15">
      <c r="A27" s="4"/>
      <c r="B27" s="224" t="s">
        <v>28</v>
      </c>
      <c r="C27" s="196"/>
      <c r="D27" s="14" t="s">
        <v>10</v>
      </c>
      <c r="E27" s="307" t="s">
        <v>73</v>
      </c>
      <c r="F27" s="308"/>
      <c r="G27" s="308"/>
      <c r="H27" s="308"/>
      <c r="I27" s="308"/>
      <c r="J27" s="308"/>
      <c r="K27" s="308"/>
      <c r="L27" s="308"/>
      <c r="M27" s="309"/>
    </row>
    <row r="28" spans="1:13" s="2" customFormat="1" ht="33.75" customHeight="1" x14ac:dyDescent="0.15">
      <c r="A28" s="4"/>
      <c r="B28" s="225"/>
      <c r="C28" s="198"/>
      <c r="D28" s="15" t="s">
        <v>25</v>
      </c>
      <c r="E28" s="12" t="s">
        <v>13</v>
      </c>
      <c r="F28" s="26" t="s">
        <v>57</v>
      </c>
      <c r="G28" s="31" t="s">
        <v>29</v>
      </c>
      <c r="H28" s="26" t="s">
        <v>74</v>
      </c>
      <c r="I28" s="7"/>
      <c r="J28" s="7"/>
      <c r="K28" s="6"/>
      <c r="L28" s="7"/>
      <c r="M28" s="8"/>
    </row>
    <row r="29" spans="1:13" s="2" customFormat="1" ht="33.75" customHeight="1" thickBot="1" x14ac:dyDescent="0.2">
      <c r="A29" s="4"/>
      <c r="B29" s="226"/>
      <c r="C29" s="200"/>
      <c r="D29" s="11" t="s">
        <v>19</v>
      </c>
      <c r="E29" s="13" t="s">
        <v>20</v>
      </c>
      <c r="F29" s="310" t="s">
        <v>61</v>
      </c>
      <c r="G29" s="310"/>
      <c r="H29" s="310"/>
      <c r="I29" s="39" t="s">
        <v>27</v>
      </c>
      <c r="J29" s="29" t="s">
        <v>72</v>
      </c>
      <c r="K29" s="9"/>
      <c r="L29" s="9"/>
      <c r="M29" s="10"/>
    </row>
    <row r="30" spans="1:13" s="2" customFormat="1" ht="24.75" customHeight="1" x14ac:dyDescent="0.15">
      <c r="A30" s="4"/>
      <c r="B30" s="16"/>
      <c r="C30" s="16"/>
      <c r="D30" s="17"/>
      <c r="E30" s="18"/>
      <c r="F30" s="19"/>
      <c r="G30" s="20"/>
      <c r="H30" s="19"/>
      <c r="I30" s="20"/>
      <c r="J30" s="19"/>
      <c r="K30" s="19"/>
      <c r="L30" s="19"/>
      <c r="M30" s="19"/>
    </row>
    <row r="31" spans="1:13" s="2" customFormat="1" ht="266.25" customHeight="1" x14ac:dyDescent="0.15">
      <c r="A31" s="4"/>
      <c r="B31" s="21"/>
      <c r="C31" s="22"/>
      <c r="D31" s="220" t="s">
        <v>30</v>
      </c>
      <c r="E31" s="220"/>
      <c r="F31" s="220"/>
      <c r="G31" s="220"/>
      <c r="H31" s="220"/>
      <c r="I31" s="220"/>
      <c r="J31" s="220"/>
      <c r="K31" s="220"/>
      <c r="L31" s="220"/>
    </row>
    <row r="32" spans="1:13" s="2" customFormat="1" ht="63.75" customHeight="1" x14ac:dyDescent="0.15">
      <c r="A32" s="4"/>
      <c r="B32" s="21"/>
      <c r="C32" s="22"/>
      <c r="D32" s="22"/>
      <c r="E32" s="22"/>
      <c r="F32" s="22"/>
      <c r="G32" s="22"/>
      <c r="H32" s="22"/>
      <c r="I32" s="319"/>
      <c r="J32" s="319"/>
      <c r="K32" s="319"/>
      <c r="L32" s="320"/>
      <c r="M32" s="321"/>
    </row>
    <row r="33" spans="1:13" s="2" customFormat="1" ht="74.25" customHeight="1" x14ac:dyDescent="0.15">
      <c r="A33" s="4"/>
      <c r="B33" s="21"/>
      <c r="C33" s="22"/>
      <c r="D33" s="216"/>
      <c r="E33" s="216"/>
      <c r="F33" s="216"/>
      <c r="G33" s="216"/>
      <c r="H33" s="22"/>
      <c r="I33" s="23"/>
      <c r="J33" s="23"/>
      <c r="K33" s="23"/>
      <c r="L33" s="23"/>
      <c r="M33" s="23"/>
    </row>
    <row r="34" spans="1:13" s="2" customFormat="1" ht="74.25" customHeight="1" x14ac:dyDescent="0.15">
      <c r="A34" s="4"/>
      <c r="B34" s="21"/>
      <c r="C34" s="22"/>
      <c r="D34" s="22"/>
      <c r="E34" s="22"/>
      <c r="F34" s="22"/>
      <c r="G34" s="22"/>
      <c r="H34" s="22"/>
      <c r="I34" s="23"/>
      <c r="J34" s="23"/>
      <c r="K34" s="23"/>
      <c r="L34" s="23"/>
      <c r="M34" s="23"/>
    </row>
    <row r="35" spans="1:13" ht="26.25" customHeight="1" x14ac:dyDescent="0.15"/>
    <row r="36" spans="1:13" ht="26.25" customHeight="1" x14ac:dyDescent="0.15"/>
    <row r="37" spans="1:13" ht="26.25" customHeight="1" x14ac:dyDescent="0.15"/>
    <row r="38" spans="1:13" ht="26.25" customHeight="1" x14ac:dyDescent="0.15"/>
    <row r="39" spans="1:13" ht="26.25" customHeight="1" x14ac:dyDescent="0.15"/>
    <row r="40" spans="1:13" ht="26.25" customHeight="1" x14ac:dyDescent="0.15"/>
    <row r="41" spans="1:13" ht="26.25" customHeight="1" x14ac:dyDescent="0.15"/>
    <row r="42" spans="1:13" ht="26.25" customHeight="1" x14ac:dyDescent="0.15"/>
    <row r="43" spans="1:13" ht="26.25" customHeight="1" x14ac:dyDescent="0.15"/>
    <row r="44" spans="1:13" ht="26.25" customHeight="1" x14ac:dyDescent="0.15"/>
    <row r="45" spans="1:13" ht="26.25" customHeight="1" x14ac:dyDescent="0.15"/>
    <row r="46" spans="1:13" ht="26.25" customHeight="1" x14ac:dyDescent="0.15"/>
    <row r="47" spans="1:13" ht="26.25" customHeight="1" x14ac:dyDescent="0.15"/>
  </sheetData>
  <sheetProtection algorithmName="SHA-512" hashValue="v0bAWktG878lcOhyoc4I2T/9p+LkI09QIoE00wUhWZ6hYYMHyw70vwts6Xa9H4qzfFyN6ZKO/DM2lv4z+AMJSQ==" saltValue="fw8VzaOFJOV864OSA/KiqQ==" spinCount="100000" sheet="1" objects="1" scenarios="1"/>
  <mergeCells count="46">
    <mergeCell ref="D33:G33"/>
    <mergeCell ref="F11:K11"/>
    <mergeCell ref="H22:I22"/>
    <mergeCell ref="F12:H12"/>
    <mergeCell ref="J21:M21"/>
    <mergeCell ref="J18:M18"/>
    <mergeCell ref="J15:M15"/>
    <mergeCell ref="J12:M12"/>
    <mergeCell ref="I32:K32"/>
    <mergeCell ref="L32:M32"/>
    <mergeCell ref="D31:L31"/>
    <mergeCell ref="H13:I13"/>
    <mergeCell ref="H16:I16"/>
    <mergeCell ref="H19:I19"/>
    <mergeCell ref="F23:K23"/>
    <mergeCell ref="D18:D20"/>
    <mergeCell ref="B24:C26"/>
    <mergeCell ref="E24:M24"/>
    <mergeCell ref="F26:H26"/>
    <mergeCell ref="B27:C29"/>
    <mergeCell ref="E27:M27"/>
    <mergeCell ref="F29:H29"/>
    <mergeCell ref="F9:H9"/>
    <mergeCell ref="J9:M9"/>
    <mergeCell ref="E8:H8"/>
    <mergeCell ref="B7:D7"/>
    <mergeCell ref="E7:M7"/>
    <mergeCell ref="J8:M8"/>
    <mergeCell ref="B8:D8"/>
    <mergeCell ref="B9:C11"/>
    <mergeCell ref="H10:I10"/>
    <mergeCell ref="B2:M2"/>
    <mergeCell ref="B3:M3"/>
    <mergeCell ref="B4:M4"/>
    <mergeCell ref="B6:D6"/>
    <mergeCell ref="E6:M6"/>
    <mergeCell ref="D21:D23"/>
    <mergeCell ref="B12:C23"/>
    <mergeCell ref="F14:K14"/>
    <mergeCell ref="D12:D14"/>
    <mergeCell ref="D15:D17"/>
    <mergeCell ref="F15:H15"/>
    <mergeCell ref="F17:K17"/>
    <mergeCell ref="F20:K20"/>
    <mergeCell ref="F18:H18"/>
    <mergeCell ref="F21:H21"/>
  </mergeCells>
  <phoneticPr fontId="1"/>
  <dataValidations count="4">
    <dataValidation type="list" allowBlank="1" showInputMessage="1" showErrorMessage="1" sqref="E8" xr:uid="{00000000-0002-0000-0300-000000000000}">
      <formula1>"①機械・材料系,②電気・電子系,③情報系,④化学・生物系,⑤建設系,⑥建築系,⑦商船系,⑧ビジネス系,⑨その他"</formula1>
    </dataValidation>
    <dataValidation showInputMessage="1" showErrorMessage="1" sqref="H10 H13 H19 H22 H16" xr:uid="{00000000-0002-0000-0300-000001000000}"/>
    <dataValidation type="list" allowBlank="1" showInputMessage="1" showErrorMessage="1" sqref="M14 M11 M17 M20 M23" xr:uid="{00000000-0002-0000-0300-000002000000}">
      <formula1>"○,×"</formula1>
    </dataValidation>
    <dataValidation type="list" showInputMessage="1" sqref="F10 F25 F28 F13 F19 F16 M22 K10 K13 K16 K19 K22 M10 M16 M19 M13 F22" xr:uid="{00000000-0002-0000-0300-000003000000}">
      <formula1>#REF!</formula1>
    </dataValidation>
  </dataValidations>
  <printOptions horizontalCentered="1"/>
  <pageMargins left="0.59055118110236227" right="0.59055118110236227" top="0.78740157480314965" bottom="0.78740157480314965" header="0" footer="0"/>
  <pageSetup paperSize="9" scale="56" orientation="portrait" cellComments="asDisplayed"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N27"/>
  <sheetViews>
    <sheetView topLeftCell="A8" zoomScale="90" zoomScaleNormal="90" zoomScaleSheetLayoutView="90" workbookViewId="0"/>
  </sheetViews>
  <sheetFormatPr defaultColWidth="9" defaultRowHeight="25.35" customHeight="1" x14ac:dyDescent="0.15"/>
  <cols>
    <col min="1" max="1" width="1.625" style="1" customWidth="1"/>
    <col min="2" max="2" width="2.375" style="1" customWidth="1"/>
    <col min="3" max="3" width="8.375" style="1" customWidth="1"/>
    <col min="4" max="4" width="18.625" style="1" customWidth="1"/>
    <col min="5" max="5" width="7.375" style="1" bestFit="1" customWidth="1"/>
    <col min="6" max="7" width="13.125" style="1" bestFit="1" customWidth="1"/>
    <col min="8" max="8" width="27.375" style="1" customWidth="1"/>
    <col min="9" max="9" width="13.625" style="1" customWidth="1"/>
    <col min="10" max="10" width="5.375" style="1" bestFit="1" customWidth="1"/>
    <col min="11" max="11" width="13.625" style="1" customWidth="1"/>
    <col min="12" max="12" width="5.375" style="1" bestFit="1" customWidth="1"/>
    <col min="13" max="13" width="13.625" style="1" customWidth="1"/>
    <col min="14" max="16384" width="9" style="1"/>
  </cols>
  <sheetData>
    <row r="1" spans="2:14" ht="18" customHeight="1" x14ac:dyDescent="0.15">
      <c r="C1" s="28" t="s">
        <v>75</v>
      </c>
      <c r="M1" s="5" t="s">
        <v>31</v>
      </c>
    </row>
    <row r="2" spans="2:14" s="2" customFormat="1" ht="23.25" customHeight="1" x14ac:dyDescent="0.15">
      <c r="B2" s="217" t="s">
        <v>32</v>
      </c>
      <c r="C2" s="217"/>
      <c r="D2" s="217"/>
      <c r="E2" s="217"/>
      <c r="F2" s="217"/>
      <c r="G2" s="217"/>
      <c r="H2" s="217"/>
      <c r="I2" s="217"/>
      <c r="J2" s="217"/>
      <c r="K2" s="217"/>
      <c r="L2" s="217"/>
      <c r="M2" s="217"/>
    </row>
    <row r="3" spans="2:14" s="2" customFormat="1" ht="27.75" customHeight="1" x14ac:dyDescent="0.15">
      <c r="B3" s="218" t="s">
        <v>2</v>
      </c>
      <c r="C3" s="218"/>
      <c r="D3" s="218"/>
      <c r="E3" s="218"/>
      <c r="F3" s="218"/>
      <c r="G3" s="218"/>
      <c r="H3" s="218"/>
      <c r="I3" s="218"/>
      <c r="J3" s="218"/>
      <c r="K3" s="218"/>
      <c r="L3" s="218"/>
      <c r="M3" s="218"/>
    </row>
    <row r="4" spans="2:14" s="2" customFormat="1" ht="27.75" customHeight="1" x14ac:dyDescent="0.15">
      <c r="B4" s="219" t="s">
        <v>3</v>
      </c>
      <c r="C4" s="219"/>
      <c r="D4" s="219"/>
      <c r="E4" s="219"/>
      <c r="F4" s="219"/>
      <c r="G4" s="219"/>
      <c r="H4" s="219"/>
      <c r="I4" s="219"/>
      <c r="J4" s="219"/>
      <c r="K4" s="219"/>
      <c r="L4" s="219"/>
      <c r="M4" s="219"/>
    </row>
    <row r="5" spans="2:14" ht="29.25" customHeight="1" thickBot="1" x14ac:dyDescent="0.2">
      <c r="M5" s="5"/>
    </row>
    <row r="6" spans="2:14" s="2" customFormat="1" ht="25.5" customHeight="1" thickBot="1" x14ac:dyDescent="0.2">
      <c r="B6" s="323" t="s">
        <v>4</v>
      </c>
      <c r="C6" s="323"/>
      <c r="D6" s="323"/>
      <c r="E6" s="324" t="str">
        <f>'【記入例】様式1-1'!E6:M6</f>
        <v>車載用疲労測定アプリケーションの開発</v>
      </c>
      <c r="F6" s="324"/>
      <c r="G6" s="324"/>
      <c r="H6" s="324"/>
      <c r="I6" s="324"/>
      <c r="J6" s="324"/>
      <c r="K6" s="324"/>
      <c r="L6" s="324"/>
      <c r="M6" s="324"/>
    </row>
    <row r="7" spans="2:14" s="2" customFormat="1" ht="25.5" customHeight="1" thickBot="1" x14ac:dyDescent="0.2">
      <c r="B7" s="323" t="s">
        <v>5</v>
      </c>
      <c r="C7" s="323"/>
      <c r="D7" s="323"/>
      <c r="E7" s="324" t="str">
        <f>'【記入例】様式1-1'!E7:M7</f>
        <v>○○LAB</v>
      </c>
      <c r="F7" s="324"/>
      <c r="G7" s="324"/>
      <c r="H7" s="324"/>
      <c r="I7" s="324"/>
      <c r="J7" s="324"/>
      <c r="K7" s="324"/>
      <c r="L7" s="324"/>
      <c r="M7" s="324"/>
    </row>
    <row r="8" spans="2:14" s="2" customFormat="1" ht="130.5" customHeight="1" thickBot="1" x14ac:dyDescent="0.2">
      <c r="B8" s="267" t="s">
        <v>76</v>
      </c>
      <c r="C8" s="268"/>
      <c r="D8" s="268"/>
      <c r="E8" s="328" t="s">
        <v>77</v>
      </c>
      <c r="F8" s="329"/>
      <c r="G8" s="329"/>
      <c r="H8" s="329"/>
      <c r="I8" s="329"/>
      <c r="J8" s="329"/>
      <c r="K8" s="329"/>
      <c r="L8" s="329"/>
      <c r="M8" s="330"/>
    </row>
    <row r="9" spans="2:14" s="2" customFormat="1" ht="122.25" customHeight="1" x14ac:dyDescent="0.15">
      <c r="B9" s="125"/>
      <c r="C9" s="272" t="s">
        <v>35</v>
      </c>
      <c r="D9" s="273"/>
      <c r="E9" s="331" t="s">
        <v>78</v>
      </c>
      <c r="F9" s="332"/>
      <c r="G9" s="332"/>
      <c r="H9" s="332"/>
      <c r="I9" s="332"/>
      <c r="J9" s="332"/>
      <c r="K9" s="332"/>
      <c r="L9" s="332"/>
      <c r="M9" s="333"/>
    </row>
    <row r="10" spans="2:14" s="2" customFormat="1" ht="122.25" customHeight="1" x14ac:dyDescent="0.15">
      <c r="B10" s="125"/>
      <c r="C10" s="260" t="s">
        <v>36</v>
      </c>
      <c r="D10" s="261"/>
      <c r="E10" s="325" t="s">
        <v>79</v>
      </c>
      <c r="F10" s="334"/>
      <c r="G10" s="334"/>
      <c r="H10" s="334"/>
      <c r="I10" s="334"/>
      <c r="J10" s="334"/>
      <c r="K10" s="334"/>
      <c r="L10" s="334"/>
      <c r="M10" s="335"/>
    </row>
    <row r="11" spans="2:14" s="46" customFormat="1" ht="122.25" customHeight="1" x14ac:dyDescent="0.15">
      <c r="B11" s="126"/>
      <c r="C11" s="260" t="s">
        <v>38</v>
      </c>
      <c r="D11" s="261"/>
      <c r="E11" s="325" t="s">
        <v>80</v>
      </c>
      <c r="F11" s="326"/>
      <c r="G11" s="326"/>
      <c r="H11" s="326"/>
      <c r="I11" s="326"/>
      <c r="J11" s="326"/>
      <c r="K11" s="326"/>
      <c r="L11" s="326"/>
      <c r="M11" s="327"/>
    </row>
    <row r="12" spans="2:14" s="2" customFormat="1" ht="139.5" customHeight="1" x14ac:dyDescent="0.15">
      <c r="B12" s="126"/>
      <c r="C12" s="258" t="s">
        <v>39</v>
      </c>
      <c r="D12" s="259"/>
      <c r="E12" s="325" t="s">
        <v>81</v>
      </c>
      <c r="F12" s="326"/>
      <c r="G12" s="326"/>
      <c r="H12" s="326"/>
      <c r="I12" s="326"/>
      <c r="J12" s="326"/>
      <c r="K12" s="326"/>
      <c r="L12" s="326"/>
      <c r="M12" s="327"/>
    </row>
    <row r="13" spans="2:14" s="2" customFormat="1" ht="139.5" customHeight="1" x14ac:dyDescent="0.15">
      <c r="B13" s="126"/>
      <c r="C13" s="262" t="s">
        <v>40</v>
      </c>
      <c r="D13" s="263"/>
      <c r="E13" s="325" t="s">
        <v>82</v>
      </c>
      <c r="F13" s="326"/>
      <c r="G13" s="326"/>
      <c r="H13" s="326"/>
      <c r="I13" s="326"/>
      <c r="J13" s="326"/>
      <c r="K13" s="326"/>
      <c r="L13" s="326"/>
      <c r="M13" s="327"/>
    </row>
    <row r="14" spans="2:14" s="2" customFormat="1" ht="122.25" customHeight="1" thickBot="1" x14ac:dyDescent="0.2">
      <c r="B14" s="127"/>
      <c r="C14" s="336" t="s">
        <v>42</v>
      </c>
      <c r="D14" s="337"/>
      <c r="E14" s="338" t="s">
        <v>83</v>
      </c>
      <c r="F14" s="339"/>
      <c r="G14" s="339"/>
      <c r="H14" s="339"/>
      <c r="I14" s="339"/>
      <c r="J14" s="339"/>
      <c r="K14" s="339"/>
      <c r="L14" s="339"/>
      <c r="M14" s="340"/>
    </row>
    <row r="15" spans="2:14" ht="26.25" customHeight="1" x14ac:dyDescent="0.15">
      <c r="C15" s="257" t="s">
        <v>43</v>
      </c>
      <c r="D15" s="257"/>
      <c r="E15" s="257"/>
      <c r="F15" s="257"/>
      <c r="G15" s="257"/>
      <c r="H15" s="257"/>
      <c r="I15" s="257"/>
      <c r="J15" s="257"/>
      <c r="K15" s="257"/>
      <c r="L15" s="257"/>
      <c r="M15" s="257"/>
    </row>
    <row r="16" spans="2:14" ht="26.25" customHeight="1" x14ac:dyDescent="0.15">
      <c r="C16" s="47" t="s">
        <v>44</v>
      </c>
      <c r="D16" s="47"/>
      <c r="E16" s="47"/>
      <c r="F16" s="47"/>
      <c r="G16" s="47"/>
      <c r="H16" s="47"/>
      <c r="I16" s="47"/>
      <c r="J16" s="47"/>
      <c r="K16" s="47"/>
      <c r="L16" s="47"/>
      <c r="M16" s="47"/>
      <c r="N16" s="48"/>
    </row>
    <row r="17" spans="3:14" ht="26.25" customHeight="1" x14ac:dyDescent="0.15">
      <c r="C17" s="47"/>
      <c r="D17" s="47" t="s">
        <v>45</v>
      </c>
      <c r="E17" s="47"/>
      <c r="F17" s="47"/>
      <c r="G17" s="47"/>
      <c r="H17" s="47"/>
      <c r="I17" s="47"/>
      <c r="J17" s="47"/>
      <c r="K17" s="47"/>
      <c r="L17" s="47"/>
      <c r="M17" s="47"/>
      <c r="N17" s="48"/>
    </row>
    <row r="18" spans="3:14" ht="26.25" customHeight="1" x14ac:dyDescent="0.15">
      <c r="C18" s="47" t="s">
        <v>46</v>
      </c>
      <c r="D18" s="47"/>
      <c r="E18" s="47"/>
      <c r="F18" s="47"/>
      <c r="G18" s="47"/>
      <c r="H18" s="47"/>
      <c r="I18" s="47"/>
      <c r="J18" s="47"/>
      <c r="K18" s="47"/>
      <c r="L18" s="47"/>
      <c r="M18" s="47"/>
      <c r="N18" s="48"/>
    </row>
    <row r="19" spans="3:14" ht="26.25" customHeight="1" x14ac:dyDescent="0.15"/>
    <row r="20" spans="3:14" ht="26.25" customHeight="1" x14ac:dyDescent="0.15"/>
    <row r="21" spans="3:14" ht="26.25" customHeight="1" x14ac:dyDescent="0.15"/>
    <row r="22" spans="3:14" ht="26.25" customHeight="1" x14ac:dyDescent="0.15"/>
    <row r="23" spans="3:14" ht="26.25" customHeight="1" x14ac:dyDescent="0.15"/>
    <row r="24" spans="3:14" ht="26.25" customHeight="1" x14ac:dyDescent="0.15"/>
    <row r="25" spans="3:14" ht="26.25" customHeight="1" x14ac:dyDescent="0.15"/>
    <row r="26" spans="3:14" ht="26.25" customHeight="1" x14ac:dyDescent="0.15"/>
    <row r="27" spans="3:14" ht="26.25" customHeight="1" x14ac:dyDescent="0.15"/>
  </sheetData>
  <sheetProtection algorithmName="SHA-512" hashValue="//MjHPifwFuSnr/psx4+kW/HmbUPbgL3ClZA9+0dPFXT4HH4zP8cb2YdXn9ygAvf+xnwDW2cx0e8MCozQBhlxg==" saltValue="ZrM1yie6OBtc1MDyt64nOg==" spinCount="100000" sheet="1" objects="1" scenarios="1"/>
  <mergeCells count="22">
    <mergeCell ref="C14:D14"/>
    <mergeCell ref="E14:M14"/>
    <mergeCell ref="C15:M15"/>
    <mergeCell ref="C12:D12"/>
    <mergeCell ref="E12:M12"/>
    <mergeCell ref="C13:D13"/>
    <mergeCell ref="E13:M13"/>
    <mergeCell ref="C11:D11"/>
    <mergeCell ref="E11:M11"/>
    <mergeCell ref="B8:D8"/>
    <mergeCell ref="E8:M8"/>
    <mergeCell ref="C9:D9"/>
    <mergeCell ref="E9:M9"/>
    <mergeCell ref="C10:D10"/>
    <mergeCell ref="E10:M10"/>
    <mergeCell ref="B7:D7"/>
    <mergeCell ref="E7:M7"/>
    <mergeCell ref="B2:M2"/>
    <mergeCell ref="B3:M3"/>
    <mergeCell ref="B4:M4"/>
    <mergeCell ref="B6:D6"/>
    <mergeCell ref="E6:M6"/>
  </mergeCells>
  <phoneticPr fontId="1"/>
  <printOptions horizontalCentered="1"/>
  <pageMargins left="0.59055118110236227" right="0.59055118110236227" top="0.78740157480314965" bottom="0.78740157480314965" header="0" footer="0"/>
  <pageSetup paperSize="9" scale="64" fitToHeight="0" orientation="portrait"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M6"/>
  <sheetViews>
    <sheetView workbookViewId="0">
      <selection activeCell="B1" sqref="B1"/>
    </sheetView>
  </sheetViews>
  <sheetFormatPr defaultColWidth="8.875" defaultRowHeight="13.5" x14ac:dyDescent="0.15"/>
  <cols>
    <col min="1" max="1" width="2.875" customWidth="1"/>
    <col min="2" max="10" width="9" customWidth="1"/>
    <col min="11" max="11" width="2.875" customWidth="1"/>
  </cols>
  <sheetData>
    <row r="1" spans="1:13" ht="22.5" customHeight="1" x14ac:dyDescent="0.15">
      <c r="A1" s="30" t="s">
        <v>75</v>
      </c>
      <c r="J1" s="49" t="s">
        <v>47</v>
      </c>
    </row>
    <row r="2" spans="1:13" s="2" customFormat="1" ht="25.5" customHeight="1" x14ac:dyDescent="0.15">
      <c r="A2" s="4"/>
      <c r="B2" s="25" t="s">
        <v>4</v>
      </c>
      <c r="C2" s="341" t="str">
        <f>'【記入例】様式1-1'!E6</f>
        <v>車載用疲労測定アプリケーションの開発</v>
      </c>
      <c r="D2" s="342"/>
      <c r="E2" s="342"/>
      <c r="F2" s="342"/>
      <c r="G2" s="342"/>
      <c r="H2" s="342"/>
      <c r="I2" s="342"/>
      <c r="J2" s="343"/>
      <c r="K2" s="24"/>
      <c r="L2" s="24"/>
      <c r="M2" s="24"/>
    </row>
    <row r="3" spans="1:13" s="2" customFormat="1" ht="25.5" customHeight="1" x14ac:dyDescent="0.15">
      <c r="A3" s="4"/>
      <c r="B3" s="25" t="s">
        <v>5</v>
      </c>
      <c r="C3" s="344" t="str">
        <f>'【記入例】様式1-1'!E7</f>
        <v>○○LAB</v>
      </c>
      <c r="D3" s="344"/>
      <c r="E3" s="344"/>
      <c r="F3" s="344"/>
      <c r="G3" s="344"/>
      <c r="H3" s="344"/>
      <c r="I3" s="344"/>
      <c r="J3" s="344"/>
    </row>
    <row r="5" spans="1:13" x14ac:dyDescent="0.15">
      <c r="B5" t="s">
        <v>48</v>
      </c>
    </row>
    <row r="6" spans="1:13" x14ac:dyDescent="0.15">
      <c r="B6" s="131" t="s">
        <v>49</v>
      </c>
    </row>
  </sheetData>
  <sheetProtection algorithmName="SHA-512" hashValue="BNBlcTPU7PBQfSpEW33pP1C/wSJKkdFsmoz3/v0rVuk3i4bAq9BwPn+mQpvRBVLaLDqkYj0Dq+HWMrJiiSum8A==" saltValue="oZHdNwA7CXcntWVsYIE0XA==" spinCount="100000" sheet="1" objects="1" scenarios="1"/>
  <mergeCells count="2">
    <mergeCell ref="C2:J2"/>
    <mergeCell ref="C3:J3"/>
  </mergeCells>
  <phoneticPr fontId="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68B18-8207-4563-BA33-2A88D60029CB}">
  <sheetPr>
    <tabColor rgb="FFFF0000"/>
  </sheetPr>
  <dimension ref="A1:S69"/>
  <sheetViews>
    <sheetView workbookViewId="0">
      <pane ySplit="2" topLeftCell="A3" activePane="bottomLeft" state="frozen"/>
      <selection pane="bottomLeft" sqref="A1:B1"/>
    </sheetView>
  </sheetViews>
  <sheetFormatPr defaultRowHeight="13.5" x14ac:dyDescent="0.15"/>
  <cols>
    <col min="1" max="1" width="19.25" customWidth="1"/>
    <col min="2" max="2" width="13.375" customWidth="1"/>
    <col min="3" max="3" width="13.125" style="77" customWidth="1"/>
    <col min="4" max="4" width="9" customWidth="1"/>
    <col min="5" max="5" width="9.25" customWidth="1"/>
    <col min="6" max="13" width="6.375" hidden="1" customWidth="1"/>
    <col min="14" max="14" width="12.25" customWidth="1"/>
    <col min="15" max="16" width="4.875" hidden="1" customWidth="1"/>
    <col min="17" max="17" width="9" style="67"/>
    <col min="18" max="19" width="8.125" customWidth="1"/>
  </cols>
  <sheetData>
    <row r="1" spans="1:19" x14ac:dyDescent="0.15">
      <c r="A1" s="348" t="s">
        <v>84</v>
      </c>
      <c r="B1" s="348"/>
      <c r="C1" s="345" t="e">
        <f>CONCATENATE(IF($C$9="","",$C$9),"-",IF('（様式1-1）エントリーシート'!$E$7="","",'（様式1-1）エントリーシート'!$E$7),"-",IF('（様式1-1）エントリーシート'!$F$9="","",'（様式1-1）エントリーシート'!$F$9))</f>
        <v>#N/A</v>
      </c>
      <c r="D1" s="345"/>
      <c r="E1" s="345"/>
      <c r="F1" s="345"/>
      <c r="G1" s="345"/>
      <c r="H1" s="345"/>
      <c r="I1" s="345"/>
      <c r="J1" s="345"/>
      <c r="K1" s="345"/>
      <c r="L1" s="345"/>
      <c r="M1" s="345"/>
      <c r="N1" s="345"/>
      <c r="O1" s="345"/>
      <c r="P1" s="345"/>
      <c r="Q1" s="345"/>
      <c r="R1" s="345"/>
      <c r="S1" s="345"/>
    </row>
    <row r="2" spans="1:19" ht="14.25" thickBot="1" x14ac:dyDescent="0.2">
      <c r="A2" s="91" t="s">
        <v>85</v>
      </c>
      <c r="B2" s="91" t="s">
        <v>86</v>
      </c>
      <c r="C2" s="91" t="s">
        <v>87</v>
      </c>
      <c r="D2" s="91" t="s">
        <v>88</v>
      </c>
      <c r="E2" s="91" t="s">
        <v>89</v>
      </c>
      <c r="F2" s="90" t="s">
        <v>90</v>
      </c>
      <c r="G2" s="90" t="s">
        <v>91</v>
      </c>
      <c r="H2" s="90" t="s">
        <v>92</v>
      </c>
      <c r="I2" s="90" t="s">
        <v>93</v>
      </c>
      <c r="J2" s="90" t="s">
        <v>94</v>
      </c>
      <c r="K2" s="90" t="s">
        <v>95</v>
      </c>
      <c r="L2" s="90" t="s">
        <v>65</v>
      </c>
      <c r="M2" s="90" t="s">
        <v>96</v>
      </c>
      <c r="N2" s="91" t="s">
        <v>97</v>
      </c>
      <c r="O2" s="91" t="s">
        <v>60</v>
      </c>
      <c r="P2" s="91" t="s">
        <v>69</v>
      </c>
      <c r="Q2" s="91" t="s">
        <v>21</v>
      </c>
      <c r="R2" s="106" t="s">
        <v>98</v>
      </c>
      <c r="S2" s="106" t="s">
        <v>28</v>
      </c>
    </row>
    <row r="3" spans="1:19" x14ac:dyDescent="0.15">
      <c r="A3" s="350" t="s">
        <v>4</v>
      </c>
      <c r="B3" s="351"/>
      <c r="C3" s="107"/>
      <c r="D3" s="107">
        <f>LEN('（様式1-1）エントリーシート'!$E$6)</f>
        <v>0</v>
      </c>
      <c r="E3" s="108"/>
      <c r="F3" s="93"/>
      <c r="G3" s="93"/>
      <c r="H3" s="93"/>
      <c r="I3" s="93"/>
      <c r="J3" s="93"/>
      <c r="K3" s="93"/>
      <c r="L3" s="93"/>
      <c r="M3" s="93"/>
      <c r="N3" s="93"/>
      <c r="O3" s="93"/>
      <c r="P3" s="93"/>
      <c r="Q3" s="109"/>
      <c r="R3" s="93"/>
      <c r="S3" s="110"/>
    </row>
    <row r="4" spans="1:19" x14ac:dyDescent="0.15">
      <c r="A4" s="352" t="s">
        <v>5</v>
      </c>
      <c r="B4" s="353"/>
      <c r="C4" s="82"/>
      <c r="D4" s="82">
        <f>LEN('（様式1-1）エントリーシート'!$E$7)</f>
        <v>0</v>
      </c>
      <c r="E4" s="83">
        <f>E7+E15+E23+E31+E39</f>
        <v>0</v>
      </c>
      <c r="F4" s="81">
        <f>F11+F19+F27+F35+F43</f>
        <v>0</v>
      </c>
      <c r="G4" s="81">
        <f t="shared" ref="G4:M4" si="0">G11+G19+G27+G35+G43</f>
        <v>0</v>
      </c>
      <c r="H4" s="81">
        <f t="shared" si="0"/>
        <v>0</v>
      </c>
      <c r="I4" s="81">
        <f t="shared" si="0"/>
        <v>0</v>
      </c>
      <c r="J4" s="81">
        <f t="shared" si="0"/>
        <v>0</v>
      </c>
      <c r="K4" s="81">
        <f t="shared" si="0"/>
        <v>0</v>
      </c>
      <c r="L4" s="81">
        <f t="shared" si="0"/>
        <v>0</v>
      </c>
      <c r="M4" s="81">
        <f t="shared" si="0"/>
        <v>0</v>
      </c>
      <c r="N4" s="83" t="str">
        <f>IF(O4/(O4+P4)&gt;50%,"","女子が男子を下回る")</f>
        <v/>
      </c>
      <c r="O4" s="81">
        <f>O12+O20+O28+O36+O44</f>
        <v>1</v>
      </c>
      <c r="P4" s="81">
        <f>P12+P20+P28+P36+P44</f>
        <v>0</v>
      </c>
      <c r="Q4" s="84">
        <f>COUNTIF($Q$7:$Q$46,"否")</f>
        <v>0</v>
      </c>
      <c r="R4" s="84">
        <f>R47</f>
        <v>0</v>
      </c>
      <c r="S4" s="111">
        <f>S58</f>
        <v>0</v>
      </c>
    </row>
    <row r="5" spans="1:19" x14ac:dyDescent="0.15">
      <c r="A5" s="354" t="s">
        <v>6</v>
      </c>
      <c r="B5" s="355"/>
      <c r="C5" s="78"/>
      <c r="D5" s="78">
        <f>LEN('（様式1-1）エントリーシート'!$E$8)</f>
        <v>0</v>
      </c>
      <c r="E5" s="80"/>
      <c r="F5" s="73"/>
      <c r="G5" s="73"/>
      <c r="H5" s="73"/>
      <c r="I5" s="73"/>
      <c r="J5" s="73"/>
      <c r="K5" s="73"/>
      <c r="L5" s="73"/>
      <c r="M5" s="73"/>
      <c r="N5" s="73"/>
      <c r="O5" s="73"/>
      <c r="P5" s="73"/>
      <c r="Q5" s="79"/>
      <c r="R5" s="73"/>
      <c r="S5" s="100"/>
    </row>
    <row r="6" spans="1:19" ht="14.25" thickBot="1" x14ac:dyDescent="0.2">
      <c r="A6" s="356" t="s">
        <v>7</v>
      </c>
      <c r="B6" s="357"/>
      <c r="C6" s="176"/>
      <c r="D6" s="176">
        <f>IF('（様式1-1）エントリーシート'!$E$8="⑨その他（詳細を右欄に記載）",LEN('（様式1-1）エントリーシート'!$J$8),0)</f>
        <v>0</v>
      </c>
      <c r="E6" s="90"/>
      <c r="F6" s="177"/>
      <c r="G6" s="177"/>
      <c r="H6" s="177"/>
      <c r="I6" s="177"/>
      <c r="J6" s="177"/>
      <c r="K6" s="177"/>
      <c r="L6" s="177"/>
      <c r="M6" s="177"/>
      <c r="N6" s="177"/>
      <c r="O6" s="177"/>
      <c r="P6" s="177"/>
      <c r="Q6" s="91"/>
      <c r="R6" s="177"/>
      <c r="S6" s="178"/>
    </row>
    <row r="7" spans="1:19" x14ac:dyDescent="0.15">
      <c r="A7" s="349" t="s">
        <v>99</v>
      </c>
      <c r="B7" s="185" t="s">
        <v>100</v>
      </c>
      <c r="C7" s="107"/>
      <c r="D7" s="107">
        <f>LEN('（様式1-1）エントリーシート'!$F$9)</f>
        <v>0</v>
      </c>
      <c r="E7" s="108">
        <f>IF('（様式1-1）エントリーシート'!$F$9="",0,1)</f>
        <v>0</v>
      </c>
      <c r="F7" s="93"/>
      <c r="G7" s="93"/>
      <c r="H7" s="93"/>
      <c r="I7" s="93"/>
      <c r="J7" s="93"/>
      <c r="K7" s="93"/>
      <c r="L7" s="93"/>
      <c r="M7" s="93"/>
      <c r="N7" s="93"/>
      <c r="O7" s="93"/>
      <c r="P7" s="93"/>
      <c r="Q7" s="109"/>
      <c r="R7" s="93"/>
      <c r="S7" s="110"/>
    </row>
    <row r="8" spans="1:19" x14ac:dyDescent="0.15">
      <c r="A8" s="346"/>
      <c r="B8" s="74" t="s">
        <v>101</v>
      </c>
      <c r="C8" s="78"/>
      <c r="D8" s="78">
        <f>LEN('（様式1-1）エントリーシート'!$J$9)</f>
        <v>0</v>
      </c>
      <c r="E8" s="80"/>
      <c r="F8" s="73"/>
      <c r="G8" s="73"/>
      <c r="H8" s="73"/>
      <c r="I8" s="73"/>
      <c r="J8" s="73"/>
      <c r="K8" s="73"/>
      <c r="L8" s="73"/>
      <c r="M8" s="73"/>
      <c r="N8" s="73"/>
      <c r="O8" s="73"/>
      <c r="P8" s="73"/>
      <c r="Q8" s="79"/>
      <c r="R8" s="73"/>
      <c r="S8" s="100"/>
    </row>
    <row r="9" spans="1:19" x14ac:dyDescent="0.15">
      <c r="A9" s="346"/>
      <c r="B9" s="74" t="s">
        <v>102</v>
      </c>
      <c r="C9" s="78" t="e">
        <f>IF(VLOOKUP('（様式1-1）エントリーシート'!$F$10,選択項目!$A$2:$B$60,2,FALSE)="","",VLOOKUP('（様式1-1）エントリーシート'!$F$10,選択項目!$A$2:$B$60,2,FALSE))</f>
        <v>#N/A</v>
      </c>
      <c r="D9" s="78">
        <f>LEN('（様式1-1）エントリーシート'!$F$10)</f>
        <v>0</v>
      </c>
      <c r="E9" s="80"/>
      <c r="F9" s="73"/>
      <c r="G9" s="73"/>
      <c r="H9" s="73"/>
      <c r="I9" s="73"/>
      <c r="J9" s="73"/>
      <c r="K9" s="73"/>
      <c r="L9" s="73"/>
      <c r="M9" s="73"/>
      <c r="N9" s="73"/>
      <c r="O9" s="73"/>
      <c r="P9" s="73"/>
      <c r="Q9" s="79"/>
      <c r="R9" s="73"/>
      <c r="S9" s="100"/>
    </row>
    <row r="10" spans="1:19" x14ac:dyDescent="0.15">
      <c r="A10" s="346"/>
      <c r="B10" s="74" t="s">
        <v>103</v>
      </c>
      <c r="C10" s="78" t="e">
        <f>IF(VLOOKUP('（様式1-1）エントリーシート'!$H$10,選択項目!$D$2:$E$10,2,FALSE)="","",VLOOKUP('（様式1-1）エントリーシート'!$H$10,選択項目!$D$2:$E$10,2,FALSE))</f>
        <v>#N/A</v>
      </c>
      <c r="D10" s="78">
        <f>LEN('（様式1-1）エントリーシート'!$H$10)</f>
        <v>0</v>
      </c>
      <c r="E10" s="80"/>
      <c r="F10" s="73"/>
      <c r="G10" s="73"/>
      <c r="H10" s="73"/>
      <c r="I10" s="73"/>
      <c r="J10" s="73"/>
      <c r="K10" s="73"/>
      <c r="L10" s="73"/>
      <c r="M10" s="73"/>
      <c r="N10" s="73"/>
      <c r="O10" s="73"/>
      <c r="P10" s="73"/>
      <c r="Q10" s="79"/>
      <c r="R10" s="73"/>
      <c r="S10" s="100"/>
    </row>
    <row r="11" spans="1:19" x14ac:dyDescent="0.15">
      <c r="A11" s="346"/>
      <c r="B11" s="74" t="s">
        <v>104</v>
      </c>
      <c r="C11" s="78" t="e">
        <f>IF(VLOOKUP('（様式1-1）エントリーシート'!$K$10,選択項目!$G$2:$H$9,2,FALSE)="","",VLOOKUP('（様式1-1）エントリーシート'!$K$10,選択項目!$G$2:$H$9,2,FALSE))</f>
        <v>#N/A</v>
      </c>
      <c r="D11" s="78">
        <f>LEN('（様式1-1）エントリーシート'!$K$10)</f>
        <v>0</v>
      </c>
      <c r="E11" s="80"/>
      <c r="F11" s="73">
        <f>IF('（様式1-1）エントリーシート'!$K$10="本科1年",1,0)</f>
        <v>0</v>
      </c>
      <c r="G11" s="73">
        <f>IF('（様式1-1）エントリーシート'!$K$10="本科2年",1,0)</f>
        <v>0</v>
      </c>
      <c r="H11" s="73">
        <f>IF('（様式1-1）エントリーシート'!$K$10="本科3年",1,0)</f>
        <v>0</v>
      </c>
      <c r="I11" s="73">
        <f>IF('（様式1-1）エントリーシート'!$K$10="本科4年",1,0)</f>
        <v>0</v>
      </c>
      <c r="J11" s="73">
        <f>IF('（様式1-1）エントリーシート'!$K$10="本科5年",1,0)</f>
        <v>0</v>
      </c>
      <c r="K11" s="73">
        <f>IF('（様式1-1）エントリーシート'!$K$10="航海実習生",1,0)</f>
        <v>0</v>
      </c>
      <c r="L11" s="73">
        <f>IF('（様式1-1）エントリーシート'!$K$10="専攻科1年",1,0)</f>
        <v>0</v>
      </c>
      <c r="M11" s="73">
        <f>IF('（様式1-1）エントリーシート'!$K$10="専攻科2年",1,0)</f>
        <v>0</v>
      </c>
      <c r="N11" s="73"/>
      <c r="O11" s="73"/>
      <c r="P11" s="73"/>
      <c r="Q11" s="79"/>
      <c r="R11" s="73"/>
      <c r="S11" s="100"/>
    </row>
    <row r="12" spans="1:19" x14ac:dyDescent="0.15">
      <c r="A12" s="346"/>
      <c r="B12" s="74" t="s">
        <v>105</v>
      </c>
      <c r="C12" s="78" t="str">
        <f>IF(VLOOKUP('（様式1-1）エントリーシート'!$M$10,選択項目!$J$2:$K$3,2,FALSE)="","",VLOOKUP('（様式1-1）エントリーシート'!$M$10,選択項目!$J$2:$K$3,2,FALSE))</f>
        <v>01</v>
      </c>
      <c r="D12" s="78">
        <f>LEN('（様式1-1）エントリーシート'!$M$10)</f>
        <v>2</v>
      </c>
      <c r="E12" s="80"/>
      <c r="F12" s="73"/>
      <c r="G12" s="73"/>
      <c r="H12" s="73"/>
      <c r="I12" s="73"/>
      <c r="J12" s="73"/>
      <c r="K12" s="73"/>
      <c r="L12" s="73"/>
      <c r="M12" s="73"/>
      <c r="N12" s="73"/>
      <c r="O12" s="73">
        <f>IF('（様式1-1）エントリーシート'!$M$10="女子",1,0)</f>
        <v>1</v>
      </c>
      <c r="P12" s="73">
        <f>IF('（様式1-1）エントリーシート'!$M$10="男子",1,0)</f>
        <v>0</v>
      </c>
      <c r="Q12" s="79"/>
      <c r="R12" s="73"/>
      <c r="S12" s="100"/>
    </row>
    <row r="13" spans="1:19" x14ac:dyDescent="0.15">
      <c r="A13" s="346"/>
      <c r="B13" s="74" t="s">
        <v>106</v>
      </c>
      <c r="C13" s="78"/>
      <c r="D13" s="78">
        <f>LEN('（様式1-1）エントリーシート'!$F$11)</f>
        <v>0</v>
      </c>
      <c r="E13" s="80"/>
      <c r="F13" s="73"/>
      <c r="G13" s="73"/>
      <c r="H13" s="73"/>
      <c r="I13" s="73"/>
      <c r="J13" s="73"/>
      <c r="K13" s="73"/>
      <c r="L13" s="73"/>
      <c r="M13" s="73"/>
      <c r="N13" s="73"/>
      <c r="O13" s="73"/>
      <c r="P13" s="73"/>
      <c r="Q13" s="79"/>
      <c r="R13" s="73"/>
      <c r="S13" s="100"/>
    </row>
    <row r="14" spans="1:19" ht="14.25" thickBot="1" x14ac:dyDescent="0.2">
      <c r="A14" s="347"/>
      <c r="B14" s="114" t="s">
        <v>107</v>
      </c>
      <c r="C14" s="115" t="e">
        <f>IF(VLOOKUP('（様式1-1）エントリーシート'!$M$11,選択項目!$M$2:$N$60,2,FALSE)="","",VLOOKUP('（様式1-1）エントリーシート'!$M$11,選択項目!$M$2:$N$60,2,FALSE))</f>
        <v>#N/A</v>
      </c>
      <c r="D14" s="115">
        <f>LEN('（様式1-1）エントリーシート'!$M$11)</f>
        <v>0</v>
      </c>
      <c r="E14" s="116"/>
      <c r="F14" s="102"/>
      <c r="G14" s="102"/>
      <c r="H14" s="102"/>
      <c r="I14" s="102"/>
      <c r="J14" s="102"/>
      <c r="K14" s="102"/>
      <c r="L14" s="102"/>
      <c r="M14" s="102"/>
      <c r="N14" s="102"/>
      <c r="O14" s="102"/>
      <c r="P14" s="102"/>
      <c r="Q14" s="104">
        <f>IF('（様式1-1）エントリーシート'!$M$11="〇","合",IF('（様式1-1）エントリーシート'!$M$11="",0,"否"))</f>
        <v>0</v>
      </c>
      <c r="R14" s="102"/>
      <c r="S14" s="105"/>
    </row>
    <row r="15" spans="1:19" x14ac:dyDescent="0.15">
      <c r="A15" s="349" t="s">
        <v>108</v>
      </c>
      <c r="B15" s="185" t="s">
        <v>100</v>
      </c>
      <c r="C15" s="107"/>
      <c r="D15" s="107">
        <f>LEN('（様式1-1）エントリーシート'!$F$12)</f>
        <v>0</v>
      </c>
      <c r="E15" s="108">
        <f>IF('（様式1-1）エントリーシート'!$F$12="",0,1)</f>
        <v>0</v>
      </c>
      <c r="F15" s="93"/>
      <c r="G15" s="93"/>
      <c r="H15" s="93"/>
      <c r="I15" s="93"/>
      <c r="J15" s="93"/>
      <c r="K15" s="93"/>
      <c r="L15" s="93"/>
      <c r="M15" s="93"/>
      <c r="N15" s="93"/>
      <c r="O15" s="93"/>
      <c r="P15" s="93"/>
      <c r="Q15" s="109"/>
      <c r="R15" s="93"/>
      <c r="S15" s="110"/>
    </row>
    <row r="16" spans="1:19" x14ac:dyDescent="0.15">
      <c r="A16" s="346"/>
      <c r="B16" s="74" t="s">
        <v>101</v>
      </c>
      <c r="C16" s="78"/>
      <c r="D16" s="78">
        <f>LEN('（様式1-1）エントリーシート'!$J$12)</f>
        <v>0</v>
      </c>
      <c r="E16" s="80"/>
      <c r="F16" s="73"/>
      <c r="G16" s="73"/>
      <c r="H16" s="73"/>
      <c r="I16" s="73"/>
      <c r="J16" s="73"/>
      <c r="K16" s="73"/>
      <c r="L16" s="73"/>
      <c r="M16" s="73"/>
      <c r="N16" s="73"/>
      <c r="O16" s="73"/>
      <c r="P16" s="73"/>
      <c r="Q16" s="79"/>
      <c r="R16" s="73"/>
      <c r="S16" s="100"/>
    </row>
    <row r="17" spans="1:19" x14ac:dyDescent="0.15">
      <c r="A17" s="346"/>
      <c r="B17" s="74" t="s">
        <v>102</v>
      </c>
      <c r="C17" s="78" t="e">
        <f>IF(VLOOKUP('（様式1-1）エントリーシート'!$F$13,選択項目!$A$2:$B$60,2,FALSE)="","",VLOOKUP('（様式1-1）エントリーシート'!$F$13,選択項目!$A$2:$B$60,2,FALSE))</f>
        <v>#N/A</v>
      </c>
      <c r="D17" s="78">
        <f>LEN('（様式1-1）エントリーシート'!$F$13)</f>
        <v>0</v>
      </c>
      <c r="E17" s="80"/>
      <c r="F17" s="73"/>
      <c r="G17" s="73"/>
      <c r="H17" s="73"/>
      <c r="I17" s="73"/>
      <c r="J17" s="73"/>
      <c r="K17" s="73"/>
      <c r="L17" s="73"/>
      <c r="M17" s="73"/>
      <c r="N17" s="73"/>
      <c r="O17" s="73"/>
      <c r="P17" s="73"/>
      <c r="Q17" s="79"/>
      <c r="R17" s="73"/>
      <c r="S17" s="100"/>
    </row>
    <row r="18" spans="1:19" x14ac:dyDescent="0.15">
      <c r="A18" s="346"/>
      <c r="B18" s="74" t="s">
        <v>103</v>
      </c>
      <c r="C18" s="78" t="e">
        <f>IF(VLOOKUP('（様式1-1）エントリーシート'!$H$13,選択項目!$D$2:$E$10,2,FALSE)="","",VLOOKUP('（様式1-1）エントリーシート'!$H$13,選択項目!$D$2:$E$10,2,FALSE))</f>
        <v>#N/A</v>
      </c>
      <c r="D18" s="78">
        <f>LEN('（様式1-1）エントリーシート'!$H$13)</f>
        <v>0</v>
      </c>
      <c r="E18" s="80"/>
      <c r="F18" s="73"/>
      <c r="G18" s="73"/>
      <c r="H18" s="73"/>
      <c r="I18" s="73"/>
      <c r="J18" s="73"/>
      <c r="K18" s="73"/>
      <c r="L18" s="73"/>
      <c r="M18" s="73"/>
      <c r="N18" s="73"/>
      <c r="O18" s="73"/>
      <c r="P18" s="73"/>
      <c r="Q18" s="79"/>
      <c r="R18" s="73"/>
      <c r="S18" s="100"/>
    </row>
    <row r="19" spans="1:19" x14ac:dyDescent="0.15">
      <c r="A19" s="346"/>
      <c r="B19" s="74" t="s">
        <v>104</v>
      </c>
      <c r="C19" s="78" t="e">
        <f>IF(VLOOKUP('（様式1-1）エントリーシート'!$K$13,選択項目!$G$2:$H$9,2,FALSE)="","",VLOOKUP('（様式1-1）エントリーシート'!$K$13,選択項目!$G$2:$H$9,2,FALSE))</f>
        <v>#N/A</v>
      </c>
      <c r="D19" s="78">
        <f>LEN('（様式1-1）エントリーシート'!$K$13)</f>
        <v>0</v>
      </c>
      <c r="E19" s="80"/>
      <c r="F19" s="73">
        <f>IF('（様式1-1）エントリーシート'!$K$13="本科1年",1,0)</f>
        <v>0</v>
      </c>
      <c r="G19" s="73">
        <f>IF('（様式1-1）エントリーシート'!$K$13="本科2年",1,0)</f>
        <v>0</v>
      </c>
      <c r="H19" s="73">
        <f>IF('（様式1-1）エントリーシート'!$K$13="本科3年",1,0)</f>
        <v>0</v>
      </c>
      <c r="I19" s="73">
        <f>IF('（様式1-1）エントリーシート'!$K$13="本科4年",1,0)</f>
        <v>0</v>
      </c>
      <c r="J19" s="73">
        <f>IF('（様式1-1）エントリーシート'!$K$13="本科5年",1,0)</f>
        <v>0</v>
      </c>
      <c r="K19" s="73">
        <f>IF('（様式1-1）エントリーシート'!$K$13="航海実習生",1,0)</f>
        <v>0</v>
      </c>
      <c r="L19" s="73">
        <f>IF('（様式1-1）エントリーシート'!$K$13="専攻科1年",1,0)</f>
        <v>0</v>
      </c>
      <c r="M19" s="73">
        <f>IF('（様式1-1）エントリーシート'!$K$13="専攻科2年",1,0)</f>
        <v>0</v>
      </c>
      <c r="N19" s="73"/>
      <c r="O19" s="73"/>
      <c r="P19" s="73"/>
      <c r="Q19" s="79"/>
      <c r="R19" s="73"/>
      <c r="S19" s="100"/>
    </row>
    <row r="20" spans="1:19" x14ac:dyDescent="0.15">
      <c r="A20" s="346"/>
      <c r="B20" s="74" t="s">
        <v>105</v>
      </c>
      <c r="C20" s="78" t="e">
        <f>IF(VLOOKUP('（様式1-1）エントリーシート'!$M$13,選択項目!$J$2:$K$3,2,FALSE)="","",VLOOKUP('（様式1-1）エントリーシート'!$M$13,選択項目!$J$2:$K$3,2,FALSE))</f>
        <v>#N/A</v>
      </c>
      <c r="D20" s="78">
        <f>LEN('（様式1-1）エントリーシート'!$M$13)</f>
        <v>0</v>
      </c>
      <c r="E20" s="80"/>
      <c r="F20" s="73"/>
      <c r="G20" s="73"/>
      <c r="H20" s="73"/>
      <c r="I20" s="73"/>
      <c r="J20" s="73"/>
      <c r="K20" s="73"/>
      <c r="L20" s="73"/>
      <c r="M20" s="73"/>
      <c r="N20" s="73"/>
      <c r="O20" s="73">
        <f>IF('（様式1-1）エントリーシート'!$M$13="女子",1,0)</f>
        <v>0</v>
      </c>
      <c r="P20" s="73">
        <f>IF('（様式1-1）エントリーシート'!$M$13="男子",1,0)</f>
        <v>0</v>
      </c>
      <c r="Q20" s="79"/>
      <c r="R20" s="73"/>
      <c r="S20" s="100"/>
    </row>
    <row r="21" spans="1:19" x14ac:dyDescent="0.15">
      <c r="A21" s="346"/>
      <c r="B21" s="74" t="s">
        <v>109</v>
      </c>
      <c r="C21" s="78"/>
      <c r="D21" s="78">
        <f>LEN('（様式1-1）エントリーシート'!$F$14)</f>
        <v>0</v>
      </c>
      <c r="E21" s="80"/>
      <c r="F21" s="73"/>
      <c r="G21" s="73"/>
      <c r="H21" s="73"/>
      <c r="I21" s="73"/>
      <c r="J21" s="73"/>
      <c r="K21" s="73"/>
      <c r="L21" s="73"/>
      <c r="M21" s="73"/>
      <c r="N21" s="73"/>
      <c r="O21" s="73"/>
      <c r="P21" s="73"/>
      <c r="Q21" s="79"/>
      <c r="R21" s="73"/>
      <c r="S21" s="100"/>
    </row>
    <row r="22" spans="1:19" ht="14.25" thickBot="1" x14ac:dyDescent="0.2">
      <c r="A22" s="347"/>
      <c r="B22" s="114" t="s">
        <v>107</v>
      </c>
      <c r="C22" s="115" t="e">
        <f>IF(VLOOKUP('（様式1-1）エントリーシート'!$M$14,選択項目!$M$2:$N$60,2,FALSE)="","",VLOOKUP('（様式1-1）エントリーシート'!$M$14,選択項目!$M$2:$N$60,2,FALSE))</f>
        <v>#N/A</v>
      </c>
      <c r="D22" s="115">
        <f>LEN('（様式1-1）エントリーシート'!$M$14)</f>
        <v>0</v>
      </c>
      <c r="E22" s="116"/>
      <c r="F22" s="102"/>
      <c r="G22" s="102"/>
      <c r="H22" s="102"/>
      <c r="I22" s="102"/>
      <c r="J22" s="102"/>
      <c r="K22" s="102"/>
      <c r="L22" s="102"/>
      <c r="M22" s="102"/>
      <c r="N22" s="102"/>
      <c r="O22" s="102"/>
      <c r="P22" s="102"/>
      <c r="Q22" s="104">
        <f>IF('（様式1-1）エントリーシート'!$M$14="〇","合",IF('（様式1-1）エントリーシート'!$M$14="",0,"否"))</f>
        <v>0</v>
      </c>
      <c r="R22" s="102"/>
      <c r="S22" s="105"/>
    </row>
    <row r="23" spans="1:19" x14ac:dyDescent="0.15">
      <c r="A23" s="349" t="s">
        <v>110</v>
      </c>
      <c r="B23" s="185" t="s">
        <v>100</v>
      </c>
      <c r="C23" s="107"/>
      <c r="D23" s="107">
        <f>LEN('（様式1-1）エントリーシート'!$F$15)</f>
        <v>0</v>
      </c>
      <c r="E23" s="108">
        <f>IF('（様式1-1）エントリーシート'!$F$15="",0,1)</f>
        <v>0</v>
      </c>
      <c r="F23" s="93"/>
      <c r="G23" s="93"/>
      <c r="H23" s="93"/>
      <c r="I23" s="93"/>
      <c r="J23" s="93"/>
      <c r="K23" s="93"/>
      <c r="L23" s="93"/>
      <c r="M23" s="93"/>
      <c r="N23" s="93"/>
      <c r="O23" s="93"/>
      <c r="P23" s="93"/>
      <c r="Q23" s="109"/>
      <c r="R23" s="93"/>
      <c r="S23" s="110"/>
    </row>
    <row r="24" spans="1:19" x14ac:dyDescent="0.15">
      <c r="A24" s="346"/>
      <c r="B24" s="74" t="s">
        <v>101</v>
      </c>
      <c r="C24" s="78"/>
      <c r="D24" s="78">
        <f>LEN('（様式1-1）エントリーシート'!$J$15)</f>
        <v>0</v>
      </c>
      <c r="E24" s="80"/>
      <c r="F24" s="73"/>
      <c r="G24" s="73"/>
      <c r="H24" s="73"/>
      <c r="I24" s="73"/>
      <c r="J24" s="73"/>
      <c r="K24" s="73"/>
      <c r="L24" s="73"/>
      <c r="M24" s="73"/>
      <c r="N24" s="73"/>
      <c r="O24" s="73"/>
      <c r="P24" s="73"/>
      <c r="Q24" s="79"/>
      <c r="R24" s="73"/>
      <c r="S24" s="100"/>
    </row>
    <row r="25" spans="1:19" x14ac:dyDescent="0.15">
      <c r="A25" s="346"/>
      <c r="B25" s="74" t="s">
        <v>102</v>
      </c>
      <c r="C25" s="78" t="e">
        <f>IF(VLOOKUP('（様式1-1）エントリーシート'!$F$16,選択項目!$A$2:$B$60,2,FALSE)="","",VLOOKUP('（様式1-1）エントリーシート'!$F$16,選択項目!$A$2:$B$60,2,FALSE))</f>
        <v>#N/A</v>
      </c>
      <c r="D25" s="78">
        <f>LEN('（様式1-1）エントリーシート'!$F$16)</f>
        <v>0</v>
      </c>
      <c r="E25" s="80"/>
      <c r="F25" s="73"/>
      <c r="G25" s="73"/>
      <c r="H25" s="73"/>
      <c r="I25" s="73"/>
      <c r="J25" s="73"/>
      <c r="K25" s="73"/>
      <c r="L25" s="73"/>
      <c r="M25" s="73"/>
      <c r="N25" s="73"/>
      <c r="O25" s="73"/>
      <c r="P25" s="73"/>
      <c r="Q25" s="79"/>
      <c r="R25" s="73"/>
      <c r="S25" s="100"/>
    </row>
    <row r="26" spans="1:19" x14ac:dyDescent="0.15">
      <c r="A26" s="346"/>
      <c r="B26" s="74" t="s">
        <v>111</v>
      </c>
      <c r="C26" s="78" t="e">
        <f>IF(VLOOKUP('（様式1-1）エントリーシート'!$H$16,選択項目!$D$2:$E$10,2,FALSE)="","",VLOOKUP('（様式1-1）エントリーシート'!$H$16,選択項目!$D$2:$E$10,2,FALSE))</f>
        <v>#N/A</v>
      </c>
      <c r="D26" s="78">
        <f>LEN('（様式1-1）エントリーシート'!$H$16)</f>
        <v>0</v>
      </c>
      <c r="E26" s="80"/>
      <c r="F26" s="73"/>
      <c r="G26" s="73"/>
      <c r="H26" s="73"/>
      <c r="I26" s="73"/>
      <c r="J26" s="73"/>
      <c r="K26" s="73"/>
      <c r="L26" s="73"/>
      <c r="M26" s="73"/>
      <c r="N26" s="73"/>
      <c r="O26" s="73"/>
      <c r="P26" s="73"/>
      <c r="Q26" s="79"/>
      <c r="R26" s="73"/>
      <c r="S26" s="100"/>
    </row>
    <row r="27" spans="1:19" x14ac:dyDescent="0.15">
      <c r="A27" s="346"/>
      <c r="B27" s="74" t="s">
        <v>104</v>
      </c>
      <c r="C27" s="78" t="e">
        <f>IF(VLOOKUP('（様式1-1）エントリーシート'!$K$16,選択項目!$G$2:$H$9,2,FALSE)="","",VLOOKUP('（様式1-1）エントリーシート'!$K$16,選択項目!$G$2:$H$9,2,FALSE))</f>
        <v>#N/A</v>
      </c>
      <c r="D27" s="78">
        <f>LEN('（様式1-1）エントリーシート'!$K$16)</f>
        <v>0</v>
      </c>
      <c r="E27" s="80"/>
      <c r="F27" s="73">
        <f>IF('（様式1-1）エントリーシート'!$K$16="本科1年",1,0)</f>
        <v>0</v>
      </c>
      <c r="G27" s="73">
        <f>IF('（様式1-1）エントリーシート'!$K$16="本科2年",1,0)</f>
        <v>0</v>
      </c>
      <c r="H27" s="73">
        <f>IF('（様式1-1）エントリーシート'!$K$16="本科3年",1,0)</f>
        <v>0</v>
      </c>
      <c r="I27" s="73">
        <f>IF('（様式1-1）エントリーシート'!$K$16="本科4年",1,0)</f>
        <v>0</v>
      </c>
      <c r="J27" s="73">
        <f>IF('（様式1-1）エントリーシート'!$K$16="本科5年",1,0)</f>
        <v>0</v>
      </c>
      <c r="K27" s="73">
        <f>IF('（様式1-1）エントリーシート'!$K$16="航海実習生",1,0)</f>
        <v>0</v>
      </c>
      <c r="L27" s="73">
        <f>IF('（様式1-1）エントリーシート'!$K$16="専攻科1年",1,0)</f>
        <v>0</v>
      </c>
      <c r="M27" s="73">
        <f>IF('（様式1-1）エントリーシート'!$K$16="専攻科2年",1,0)</f>
        <v>0</v>
      </c>
      <c r="N27" s="73"/>
      <c r="O27" s="73"/>
      <c r="P27" s="73"/>
      <c r="Q27" s="79"/>
      <c r="R27" s="73"/>
      <c r="S27" s="100"/>
    </row>
    <row r="28" spans="1:19" x14ac:dyDescent="0.15">
      <c r="A28" s="346"/>
      <c r="B28" s="74" t="s">
        <v>105</v>
      </c>
      <c r="C28" s="78" t="e">
        <f>IF(VLOOKUP('（様式1-1）エントリーシート'!$M$16,選択項目!$J$2:$K$3,2,FALSE)="","",VLOOKUP('（様式1-1）エントリーシート'!$M$16,選択項目!$J$2:$K$3,2,FALSE))</f>
        <v>#N/A</v>
      </c>
      <c r="D28" s="78">
        <f>LEN('（様式1-1）エントリーシート'!$M$16)</f>
        <v>0</v>
      </c>
      <c r="E28" s="80"/>
      <c r="F28" s="73"/>
      <c r="G28" s="73"/>
      <c r="H28" s="73"/>
      <c r="I28" s="73"/>
      <c r="J28" s="73"/>
      <c r="K28" s="73"/>
      <c r="L28" s="73"/>
      <c r="M28" s="73"/>
      <c r="N28" s="73"/>
      <c r="O28" s="73">
        <f>IF('（様式1-1）エントリーシート'!$M$16="女子",1,0)</f>
        <v>0</v>
      </c>
      <c r="P28" s="73">
        <f>IF('（様式1-1）エントリーシート'!$M$16="男子",1,0)</f>
        <v>0</v>
      </c>
      <c r="Q28" s="79"/>
      <c r="R28" s="73"/>
      <c r="S28" s="100"/>
    </row>
    <row r="29" spans="1:19" x14ac:dyDescent="0.15">
      <c r="A29" s="346"/>
      <c r="B29" s="74" t="s">
        <v>109</v>
      </c>
      <c r="C29" s="78"/>
      <c r="D29" s="78">
        <f>LEN('（様式1-1）エントリーシート'!$F$17)</f>
        <v>0</v>
      </c>
      <c r="E29" s="80"/>
      <c r="F29" s="73"/>
      <c r="G29" s="73"/>
      <c r="H29" s="73"/>
      <c r="I29" s="73"/>
      <c r="J29" s="73"/>
      <c r="K29" s="73"/>
      <c r="L29" s="73"/>
      <c r="M29" s="73"/>
      <c r="N29" s="73"/>
      <c r="O29" s="73"/>
      <c r="P29" s="73"/>
      <c r="Q29" s="79"/>
      <c r="R29" s="73"/>
      <c r="S29" s="100"/>
    </row>
    <row r="30" spans="1:19" ht="14.25" thickBot="1" x14ac:dyDescent="0.2">
      <c r="A30" s="347"/>
      <c r="B30" s="114" t="s">
        <v>107</v>
      </c>
      <c r="C30" s="115" t="e">
        <f>IF(VLOOKUP('（様式1-1）エントリーシート'!$M$17,選択項目!$M$2:$N$60,2,FALSE)="","",VLOOKUP('（様式1-1）エントリーシート'!$M$17,選択項目!$M$2:$N$60,2,FALSE))</f>
        <v>#N/A</v>
      </c>
      <c r="D30" s="115">
        <f>LEN('（様式1-1）エントリーシート'!$M$17)</f>
        <v>0</v>
      </c>
      <c r="E30" s="116"/>
      <c r="F30" s="102"/>
      <c r="G30" s="102"/>
      <c r="H30" s="102"/>
      <c r="I30" s="102"/>
      <c r="J30" s="102"/>
      <c r="K30" s="102"/>
      <c r="L30" s="102"/>
      <c r="M30" s="102"/>
      <c r="N30" s="102"/>
      <c r="O30" s="102"/>
      <c r="P30" s="102"/>
      <c r="Q30" s="104">
        <f>IF('（様式1-1）エントリーシート'!$M$17="〇","合",IF('（様式1-1）エントリーシート'!$M$17="",0,"否"))</f>
        <v>0</v>
      </c>
      <c r="R30" s="102"/>
      <c r="S30" s="105"/>
    </row>
    <row r="31" spans="1:19" x14ac:dyDescent="0.15">
      <c r="A31" s="349" t="s">
        <v>112</v>
      </c>
      <c r="B31" s="185" t="s">
        <v>100</v>
      </c>
      <c r="C31" s="107"/>
      <c r="D31" s="107">
        <f>LEN('（様式1-1）エントリーシート'!$F$18)</f>
        <v>0</v>
      </c>
      <c r="E31" s="108">
        <f>IF('（様式1-1）エントリーシート'!$F$18="",0,1)</f>
        <v>0</v>
      </c>
      <c r="F31" s="93"/>
      <c r="G31" s="93"/>
      <c r="H31" s="93"/>
      <c r="I31" s="93"/>
      <c r="J31" s="93"/>
      <c r="K31" s="93"/>
      <c r="L31" s="93"/>
      <c r="M31" s="93"/>
      <c r="N31" s="93"/>
      <c r="O31" s="93"/>
      <c r="P31" s="93"/>
      <c r="Q31" s="109"/>
      <c r="R31" s="93"/>
      <c r="S31" s="110"/>
    </row>
    <row r="32" spans="1:19" x14ac:dyDescent="0.15">
      <c r="A32" s="346"/>
      <c r="B32" s="74" t="s">
        <v>101</v>
      </c>
      <c r="C32" s="78"/>
      <c r="D32" s="78">
        <f>LEN('（様式1-1）エントリーシート'!$J$18)</f>
        <v>0</v>
      </c>
      <c r="E32" s="80"/>
      <c r="F32" s="73"/>
      <c r="G32" s="73"/>
      <c r="H32" s="73"/>
      <c r="I32" s="73"/>
      <c r="J32" s="73"/>
      <c r="K32" s="73"/>
      <c r="L32" s="73"/>
      <c r="M32" s="73"/>
      <c r="N32" s="73"/>
      <c r="O32" s="73"/>
      <c r="P32" s="73"/>
      <c r="Q32" s="79"/>
      <c r="R32" s="73"/>
      <c r="S32" s="100"/>
    </row>
    <row r="33" spans="1:19" x14ac:dyDescent="0.15">
      <c r="A33" s="346"/>
      <c r="B33" s="74" t="s">
        <v>102</v>
      </c>
      <c r="C33" s="78" t="e">
        <f>IF(VLOOKUP('（様式1-1）エントリーシート'!$F$19,選択項目!$A$2:$B$60,2,FALSE)="","",VLOOKUP('（様式1-1）エントリーシート'!$F$19,選択項目!$A$2:$B$60,2,FALSE))</f>
        <v>#N/A</v>
      </c>
      <c r="D33" s="78">
        <f>LEN('（様式1-1）エントリーシート'!$F$19)</f>
        <v>0</v>
      </c>
      <c r="E33" s="80"/>
      <c r="F33" s="73"/>
      <c r="G33" s="73"/>
      <c r="H33" s="73"/>
      <c r="I33" s="73"/>
      <c r="J33" s="73"/>
      <c r="K33" s="73"/>
      <c r="L33" s="73"/>
      <c r="M33" s="73"/>
      <c r="N33" s="73"/>
      <c r="O33" s="73"/>
      <c r="P33" s="73"/>
      <c r="Q33" s="79"/>
      <c r="R33" s="73"/>
      <c r="S33" s="100"/>
    </row>
    <row r="34" spans="1:19" x14ac:dyDescent="0.15">
      <c r="A34" s="346"/>
      <c r="B34" s="74" t="s">
        <v>103</v>
      </c>
      <c r="C34" s="78" t="e">
        <f>IF(VLOOKUP('（様式1-1）エントリーシート'!$H$19,選択項目!$D$2:$E$10,2,FALSE)="","",VLOOKUP('（様式1-1）エントリーシート'!$H$19,選択項目!$D$2:$E$10,2,FALSE))</f>
        <v>#N/A</v>
      </c>
      <c r="D34" s="78">
        <f>LEN('（様式1-1）エントリーシート'!$H$19)</f>
        <v>0</v>
      </c>
      <c r="E34" s="80"/>
      <c r="F34" s="73"/>
      <c r="G34" s="73"/>
      <c r="H34" s="73"/>
      <c r="I34" s="73"/>
      <c r="J34" s="73"/>
      <c r="K34" s="73"/>
      <c r="L34" s="73"/>
      <c r="M34" s="73"/>
      <c r="N34" s="73"/>
      <c r="O34" s="73"/>
      <c r="P34" s="73"/>
      <c r="Q34" s="79"/>
      <c r="R34" s="73"/>
      <c r="S34" s="100"/>
    </row>
    <row r="35" spans="1:19" x14ac:dyDescent="0.15">
      <c r="A35" s="346"/>
      <c r="B35" s="74" t="s">
        <v>104</v>
      </c>
      <c r="C35" s="78" t="e">
        <f>IF(VLOOKUP('（様式1-1）エントリーシート'!$K$19,選択項目!$G$2:$H$9,2,FALSE)="","",VLOOKUP('（様式1-1）エントリーシート'!$K$19,選択項目!$G$2:$H$9,2,FALSE))</f>
        <v>#N/A</v>
      </c>
      <c r="D35" s="78">
        <f>LEN('（様式1-1）エントリーシート'!$K$19)</f>
        <v>0</v>
      </c>
      <c r="E35" s="80"/>
      <c r="F35" s="73">
        <f>IF('（様式1-1）エントリーシート'!$K$19="本科1年",1,0)</f>
        <v>0</v>
      </c>
      <c r="G35" s="73">
        <f>IF('（様式1-1）エントリーシート'!$K$19="本科2年",1,0)</f>
        <v>0</v>
      </c>
      <c r="H35" s="73">
        <f>IF('（様式1-1）エントリーシート'!$K$19="本科3年",1,0)</f>
        <v>0</v>
      </c>
      <c r="I35" s="73">
        <f>IF('（様式1-1）エントリーシート'!$K$19="本科4年",1,0)</f>
        <v>0</v>
      </c>
      <c r="J35" s="73">
        <f>IF('（様式1-1）エントリーシート'!$K$19="本科5年",1,0)</f>
        <v>0</v>
      </c>
      <c r="K35" s="73">
        <f>IF('（様式1-1）エントリーシート'!$K$19="航海実習生",1,0)</f>
        <v>0</v>
      </c>
      <c r="L35" s="73">
        <f>IF('（様式1-1）エントリーシート'!$K$19="専攻科1年",1,0)</f>
        <v>0</v>
      </c>
      <c r="M35" s="73">
        <f>IF('（様式1-1）エントリーシート'!$K$19="専攻科2年",1,0)</f>
        <v>0</v>
      </c>
      <c r="N35" s="73"/>
      <c r="O35" s="73"/>
      <c r="P35" s="73"/>
      <c r="Q35" s="79"/>
      <c r="R35" s="73"/>
      <c r="S35" s="100"/>
    </row>
    <row r="36" spans="1:19" x14ac:dyDescent="0.15">
      <c r="A36" s="346"/>
      <c r="B36" s="74" t="s">
        <v>105</v>
      </c>
      <c r="C36" s="78" t="e">
        <f>IF(VLOOKUP('（様式1-1）エントリーシート'!$M$19,選択項目!$J$2:$K$3,2,FALSE)="","",VLOOKUP('（様式1-1）エントリーシート'!$M$19,選択項目!$J$2:$K$3,2,FALSE))</f>
        <v>#N/A</v>
      </c>
      <c r="D36" s="78">
        <f>LEN('（様式1-1）エントリーシート'!$M$19)</f>
        <v>0</v>
      </c>
      <c r="E36" s="80"/>
      <c r="F36" s="73"/>
      <c r="G36" s="73"/>
      <c r="H36" s="73"/>
      <c r="I36" s="73"/>
      <c r="J36" s="73"/>
      <c r="K36" s="73"/>
      <c r="L36" s="73"/>
      <c r="M36" s="73"/>
      <c r="N36" s="73"/>
      <c r="O36" s="73">
        <f>IF('（様式1-1）エントリーシート'!$M$19="女子",1,0)</f>
        <v>0</v>
      </c>
      <c r="P36" s="73">
        <f>IF('（様式1-1）エントリーシート'!$M$19="男子",1,0)</f>
        <v>0</v>
      </c>
      <c r="Q36" s="79"/>
      <c r="R36" s="73"/>
      <c r="S36" s="100"/>
    </row>
    <row r="37" spans="1:19" x14ac:dyDescent="0.15">
      <c r="A37" s="346"/>
      <c r="B37" s="74" t="s">
        <v>109</v>
      </c>
      <c r="C37" s="78"/>
      <c r="D37" s="78">
        <f>LEN('（様式1-1）エントリーシート'!$F$20)</f>
        <v>0</v>
      </c>
      <c r="E37" s="80"/>
      <c r="F37" s="73"/>
      <c r="G37" s="73"/>
      <c r="H37" s="73"/>
      <c r="I37" s="73"/>
      <c r="J37" s="73"/>
      <c r="K37" s="73"/>
      <c r="L37" s="73"/>
      <c r="M37" s="73"/>
      <c r="N37" s="73"/>
      <c r="O37" s="73"/>
      <c r="P37" s="73"/>
      <c r="Q37" s="79"/>
      <c r="R37" s="73"/>
      <c r="S37" s="100"/>
    </row>
    <row r="38" spans="1:19" ht="14.25" thickBot="1" x14ac:dyDescent="0.2">
      <c r="A38" s="347"/>
      <c r="B38" s="114" t="s">
        <v>107</v>
      </c>
      <c r="C38" s="115" t="e">
        <f>IF(VLOOKUP('（様式1-1）エントリーシート'!$M$20,選択項目!$M$2:$N$60,2,FALSE)="","",VLOOKUP('（様式1-1）エントリーシート'!$M$20,選択項目!$M$2:$N$60,2,FALSE))</f>
        <v>#N/A</v>
      </c>
      <c r="D38" s="115">
        <f>LEN('（様式1-1）エントリーシート'!$M$20)</f>
        <v>0</v>
      </c>
      <c r="E38" s="116"/>
      <c r="F38" s="102"/>
      <c r="G38" s="102"/>
      <c r="H38" s="102"/>
      <c r="I38" s="102"/>
      <c r="J38" s="102"/>
      <c r="K38" s="102"/>
      <c r="L38" s="102"/>
      <c r="M38" s="102"/>
      <c r="N38" s="102"/>
      <c r="O38" s="102"/>
      <c r="P38" s="102"/>
      <c r="Q38" s="104">
        <f>IF('（様式1-1）エントリーシート'!$M$20="〇","合",IF('（様式1-1）エントリーシート'!$M$20="",0,"否"))</f>
        <v>0</v>
      </c>
      <c r="R38" s="102"/>
      <c r="S38" s="105"/>
    </row>
    <row r="39" spans="1:19" x14ac:dyDescent="0.15">
      <c r="A39" s="349" t="s">
        <v>113</v>
      </c>
      <c r="B39" s="185" t="s">
        <v>100</v>
      </c>
      <c r="C39" s="107"/>
      <c r="D39" s="107">
        <f>LEN('（様式1-1）エントリーシート'!$F$21)</f>
        <v>0</v>
      </c>
      <c r="E39" s="108">
        <f>IF('（様式1-1）エントリーシート'!$F$21="",0,1)</f>
        <v>0</v>
      </c>
      <c r="F39" s="93"/>
      <c r="G39" s="93"/>
      <c r="H39" s="93"/>
      <c r="I39" s="93"/>
      <c r="J39" s="93"/>
      <c r="K39" s="93"/>
      <c r="L39" s="93"/>
      <c r="M39" s="93"/>
      <c r="N39" s="93"/>
      <c r="O39" s="93"/>
      <c r="P39" s="93"/>
      <c r="Q39" s="109"/>
      <c r="R39" s="93"/>
      <c r="S39" s="110"/>
    </row>
    <row r="40" spans="1:19" x14ac:dyDescent="0.15">
      <c r="A40" s="346"/>
      <c r="B40" s="74" t="s">
        <v>101</v>
      </c>
      <c r="C40" s="78"/>
      <c r="D40" s="78">
        <f>LEN('（様式1-1）エントリーシート'!$J$21)</f>
        <v>0</v>
      </c>
      <c r="E40" s="80"/>
      <c r="F40" s="73"/>
      <c r="G40" s="73"/>
      <c r="H40" s="73"/>
      <c r="I40" s="73"/>
      <c r="J40" s="73"/>
      <c r="K40" s="73"/>
      <c r="L40" s="73"/>
      <c r="M40" s="73"/>
      <c r="N40" s="73"/>
      <c r="O40" s="73"/>
      <c r="P40" s="73"/>
      <c r="Q40" s="79"/>
      <c r="R40" s="73"/>
      <c r="S40" s="100"/>
    </row>
    <row r="41" spans="1:19" x14ac:dyDescent="0.15">
      <c r="A41" s="346"/>
      <c r="B41" s="74" t="s">
        <v>102</v>
      </c>
      <c r="C41" s="78" t="e">
        <f>IF(VLOOKUP('（様式1-1）エントリーシート'!$F$22,選択項目!$A$2:$B$60,2,FALSE)="","",VLOOKUP('（様式1-1）エントリーシート'!$F$22,選択項目!$A$2:$B$60,2,FALSE))</f>
        <v>#N/A</v>
      </c>
      <c r="D41" s="78">
        <f>LEN('（様式1-1）エントリーシート'!$F$22)</f>
        <v>0</v>
      </c>
      <c r="E41" s="80"/>
      <c r="F41" s="73"/>
      <c r="G41" s="73"/>
      <c r="H41" s="73"/>
      <c r="I41" s="73"/>
      <c r="J41" s="73"/>
      <c r="K41" s="73"/>
      <c r="L41" s="73"/>
      <c r="M41" s="73"/>
      <c r="N41" s="73"/>
      <c r="O41" s="73"/>
      <c r="P41" s="73"/>
      <c r="Q41" s="79"/>
      <c r="R41" s="73"/>
      <c r="S41" s="100"/>
    </row>
    <row r="42" spans="1:19" x14ac:dyDescent="0.15">
      <c r="A42" s="346"/>
      <c r="B42" s="74" t="s">
        <v>103</v>
      </c>
      <c r="C42" s="78" t="e">
        <f>IF(VLOOKUP('（様式1-1）エントリーシート'!$H$22,選択項目!$D$2:$E$10,2,FALSE)="","",VLOOKUP('（様式1-1）エントリーシート'!$H$22,選択項目!$D$2:$E$10,2,FALSE))</f>
        <v>#N/A</v>
      </c>
      <c r="D42" s="78">
        <f>LEN('（様式1-1）エントリーシート'!$H$22)</f>
        <v>0</v>
      </c>
      <c r="E42" s="80"/>
      <c r="F42" s="73"/>
      <c r="G42" s="73"/>
      <c r="H42" s="73"/>
      <c r="I42" s="73"/>
      <c r="J42" s="73"/>
      <c r="K42" s="73"/>
      <c r="L42" s="73"/>
      <c r="M42" s="73"/>
      <c r="N42" s="73"/>
      <c r="O42" s="73"/>
      <c r="P42" s="73"/>
      <c r="Q42" s="79"/>
      <c r="R42" s="73"/>
      <c r="S42" s="100"/>
    </row>
    <row r="43" spans="1:19" x14ac:dyDescent="0.15">
      <c r="A43" s="346"/>
      <c r="B43" s="74" t="s">
        <v>104</v>
      </c>
      <c r="C43" s="78" t="e">
        <f>IF(VLOOKUP('（様式1-1）エントリーシート'!$K$22,選択項目!$G$2:$H$9,2,FALSE)="","",VLOOKUP('（様式1-1）エントリーシート'!$K$22,選択項目!$G$2:$H$9,2,FALSE))</f>
        <v>#N/A</v>
      </c>
      <c r="D43" s="78">
        <f>LEN('（様式1-1）エントリーシート'!$K$22)</f>
        <v>0</v>
      </c>
      <c r="E43" s="80"/>
      <c r="F43" s="73">
        <f>IF('（様式1-1）エントリーシート'!$K$22="本科1年",1,0)</f>
        <v>0</v>
      </c>
      <c r="G43" s="73">
        <f>IF('（様式1-1）エントリーシート'!$K$22="本科2年",1,0)</f>
        <v>0</v>
      </c>
      <c r="H43" s="73">
        <f>IF('（様式1-1）エントリーシート'!$K$22="本科3年",1,0)</f>
        <v>0</v>
      </c>
      <c r="I43" s="73">
        <f>IF('（様式1-1）エントリーシート'!$K$22="本科4年",1,0)</f>
        <v>0</v>
      </c>
      <c r="J43" s="73">
        <f>IF('（様式1-1）エントリーシート'!$K$22="本科5年",1,0)</f>
        <v>0</v>
      </c>
      <c r="K43" s="73">
        <f>IF('（様式1-1）エントリーシート'!$K$22="航海実習生",1,0)</f>
        <v>0</v>
      </c>
      <c r="L43" s="73">
        <f>IF('（様式1-1）エントリーシート'!$K$22="専攻科1年",1,0)</f>
        <v>0</v>
      </c>
      <c r="M43" s="73">
        <f>IF('（様式1-1）エントリーシート'!$K$22="専攻科2年",1,0)</f>
        <v>0</v>
      </c>
      <c r="N43" s="73"/>
      <c r="O43" s="73"/>
      <c r="P43" s="73"/>
      <c r="Q43" s="79"/>
      <c r="R43" s="73"/>
      <c r="S43" s="100"/>
    </row>
    <row r="44" spans="1:19" x14ac:dyDescent="0.15">
      <c r="A44" s="346"/>
      <c r="B44" s="74" t="s">
        <v>105</v>
      </c>
      <c r="C44" s="78" t="e">
        <f>IF(VLOOKUP('（様式1-1）エントリーシート'!$M$22,選択項目!$J$2:$K$3,2,FALSE)="","",VLOOKUP('（様式1-1）エントリーシート'!$M$22,選択項目!$J$2:$K$3,2,FALSE))</f>
        <v>#N/A</v>
      </c>
      <c r="D44" s="78">
        <f>LEN('（様式1-1）エントリーシート'!$M$22)</f>
        <v>0</v>
      </c>
      <c r="E44" s="80"/>
      <c r="F44" s="73"/>
      <c r="G44" s="73"/>
      <c r="H44" s="73"/>
      <c r="I44" s="73"/>
      <c r="J44" s="73"/>
      <c r="K44" s="73"/>
      <c r="L44" s="73"/>
      <c r="M44" s="73"/>
      <c r="N44" s="73"/>
      <c r="O44" s="73">
        <f>IF('（様式1-1）エントリーシート'!$M$22="女子",1,0)</f>
        <v>0</v>
      </c>
      <c r="P44" s="73">
        <f>IF('（様式1-1）エントリーシート'!$M$22="男子",1,0)</f>
        <v>0</v>
      </c>
      <c r="Q44" s="79"/>
      <c r="R44" s="73"/>
      <c r="S44" s="100"/>
    </row>
    <row r="45" spans="1:19" x14ac:dyDescent="0.15">
      <c r="A45" s="346"/>
      <c r="B45" s="74" t="s">
        <v>109</v>
      </c>
      <c r="C45" s="78"/>
      <c r="D45" s="78">
        <f>LEN('（様式1-1）エントリーシート'!$F$23)</f>
        <v>0</v>
      </c>
      <c r="E45" s="80"/>
      <c r="F45" s="73"/>
      <c r="G45" s="73"/>
      <c r="H45" s="73"/>
      <c r="I45" s="73"/>
      <c r="J45" s="73"/>
      <c r="K45" s="73"/>
      <c r="L45" s="73"/>
      <c r="M45" s="73"/>
      <c r="N45" s="73"/>
      <c r="O45" s="73"/>
      <c r="P45" s="73"/>
      <c r="Q45" s="79"/>
      <c r="R45" s="73"/>
      <c r="S45" s="100"/>
    </row>
    <row r="46" spans="1:19" ht="14.25" thickBot="1" x14ac:dyDescent="0.2">
      <c r="A46" s="347"/>
      <c r="B46" s="114" t="s">
        <v>107</v>
      </c>
      <c r="C46" s="115" t="e">
        <f>IF(VLOOKUP('（様式1-1）エントリーシート'!$M$23,選択項目!$M$2:$N$60,2,FALSE)="","",VLOOKUP('（様式1-1）エントリーシート'!$M$23,選択項目!$M$2:$N$60,2,FALSE))</f>
        <v>#N/A</v>
      </c>
      <c r="D46" s="115">
        <f>LEN('（様式1-1）エントリーシート'!$M$23)</f>
        <v>0</v>
      </c>
      <c r="E46" s="116"/>
      <c r="F46" s="102"/>
      <c r="G46" s="102"/>
      <c r="H46" s="102"/>
      <c r="I46" s="102"/>
      <c r="J46" s="102"/>
      <c r="K46" s="102"/>
      <c r="L46" s="102"/>
      <c r="M46" s="102"/>
      <c r="N46" s="102"/>
      <c r="O46" s="102"/>
      <c r="P46" s="102"/>
      <c r="Q46" s="104">
        <f>IF('（様式1-1）エントリーシート'!$M$23="〇","合",IF('（様式1-1）エントリーシート'!$M$23="",0,"否"))</f>
        <v>0</v>
      </c>
      <c r="R46" s="102"/>
      <c r="S46" s="105"/>
    </row>
    <row r="47" spans="1:19" x14ac:dyDescent="0.15">
      <c r="A47" s="349" t="s">
        <v>114</v>
      </c>
      <c r="B47" s="185" t="s">
        <v>100</v>
      </c>
      <c r="C47" s="107"/>
      <c r="D47" s="107">
        <f>LEN('（様式1-1）エントリーシート'!$F$24)</f>
        <v>0</v>
      </c>
      <c r="E47" s="108"/>
      <c r="F47" s="93"/>
      <c r="G47" s="93"/>
      <c r="H47" s="93"/>
      <c r="I47" s="93"/>
      <c r="J47" s="93"/>
      <c r="K47" s="93"/>
      <c r="L47" s="93"/>
      <c r="M47" s="93"/>
      <c r="N47" s="93"/>
      <c r="O47" s="93"/>
      <c r="P47" s="93"/>
      <c r="Q47" s="109"/>
      <c r="R47" s="108">
        <f>IF('（様式1-1）エントリーシート'!$E$24="",0,1)</f>
        <v>0</v>
      </c>
      <c r="S47" s="186"/>
    </row>
    <row r="48" spans="1:19" x14ac:dyDescent="0.15">
      <c r="A48" s="346"/>
      <c r="B48" s="75"/>
      <c r="C48" s="78"/>
      <c r="D48" s="85"/>
      <c r="E48" s="86"/>
      <c r="F48" s="73"/>
      <c r="G48" s="73"/>
      <c r="H48" s="73"/>
      <c r="I48" s="73"/>
      <c r="J48" s="73"/>
      <c r="K48" s="73"/>
      <c r="L48" s="73"/>
      <c r="M48" s="73"/>
      <c r="N48" s="76"/>
      <c r="O48" s="73"/>
      <c r="P48" s="73"/>
      <c r="Q48" s="87"/>
      <c r="R48" s="76"/>
      <c r="S48" s="113"/>
    </row>
    <row r="49" spans="1:19" x14ac:dyDescent="0.15">
      <c r="A49" s="346"/>
      <c r="B49" s="74" t="s">
        <v>102</v>
      </c>
      <c r="C49" s="78" t="e">
        <f>IF(VLOOKUP('（様式1-1）エントリーシート'!$F$25,選択項目!$A$2:$B$60,2,FALSE)="","",VLOOKUP('（様式1-1）エントリーシート'!$F$25,選択項目!$A$2:$B$60,2,FALSE))</f>
        <v>#N/A</v>
      </c>
      <c r="D49" s="78">
        <f>LEN('（様式1-1）エントリーシート'!$F$25)</f>
        <v>0</v>
      </c>
      <c r="E49" s="80"/>
      <c r="F49" s="73"/>
      <c r="G49" s="73"/>
      <c r="H49" s="73"/>
      <c r="I49" s="73"/>
      <c r="J49" s="73"/>
      <c r="K49" s="73"/>
      <c r="L49" s="73"/>
      <c r="M49" s="73"/>
      <c r="N49" s="73"/>
      <c r="O49" s="73"/>
      <c r="P49" s="73"/>
      <c r="Q49" s="79"/>
      <c r="R49" s="73"/>
      <c r="S49" s="100"/>
    </row>
    <row r="50" spans="1:19" x14ac:dyDescent="0.15">
      <c r="A50" s="346"/>
      <c r="B50" s="74" t="s">
        <v>111</v>
      </c>
      <c r="C50" s="78"/>
      <c r="D50" s="78">
        <f>LEN('（様式1-1）エントリーシート'!$H$25)</f>
        <v>0</v>
      </c>
      <c r="E50" s="80"/>
      <c r="F50" s="73"/>
      <c r="G50" s="73"/>
      <c r="H50" s="73"/>
      <c r="I50" s="73"/>
      <c r="J50" s="73"/>
      <c r="K50" s="73"/>
      <c r="L50" s="73"/>
      <c r="M50" s="73"/>
      <c r="N50" s="73"/>
      <c r="O50" s="73"/>
      <c r="P50" s="73"/>
      <c r="Q50" s="79"/>
      <c r="R50" s="73"/>
      <c r="S50" s="100"/>
    </row>
    <row r="51" spans="1:19" x14ac:dyDescent="0.15">
      <c r="A51" s="346"/>
      <c r="B51" s="75"/>
      <c r="C51" s="78"/>
      <c r="D51" s="85"/>
      <c r="E51" s="86"/>
      <c r="F51" s="73"/>
      <c r="G51" s="73"/>
      <c r="H51" s="73"/>
      <c r="I51" s="73"/>
      <c r="J51" s="73"/>
      <c r="K51" s="73"/>
      <c r="L51" s="73"/>
      <c r="M51" s="73"/>
      <c r="N51" s="76"/>
      <c r="O51" s="73"/>
      <c r="P51" s="73"/>
      <c r="Q51" s="87"/>
      <c r="R51" s="76"/>
      <c r="S51" s="113"/>
    </row>
    <row r="52" spans="1:19" x14ac:dyDescent="0.15">
      <c r="A52" s="346"/>
      <c r="B52" s="75"/>
      <c r="C52" s="78"/>
      <c r="D52" s="85"/>
      <c r="E52" s="86"/>
      <c r="F52" s="73"/>
      <c r="G52" s="73"/>
      <c r="H52" s="73"/>
      <c r="I52" s="73"/>
      <c r="J52" s="73"/>
      <c r="K52" s="73"/>
      <c r="L52" s="73"/>
      <c r="M52" s="73"/>
      <c r="N52" s="76"/>
      <c r="O52" s="73"/>
      <c r="P52" s="73"/>
      <c r="Q52" s="87"/>
      <c r="R52" s="76"/>
      <c r="S52" s="113"/>
    </row>
    <row r="53" spans="1:19" x14ac:dyDescent="0.15">
      <c r="A53" s="346"/>
      <c r="B53" s="74" t="s">
        <v>109</v>
      </c>
      <c r="C53" s="78"/>
      <c r="D53" s="78">
        <f>LEN('（様式1-1）エントリーシート'!$F$26)</f>
        <v>0</v>
      </c>
      <c r="E53" s="80"/>
      <c r="F53" s="73"/>
      <c r="G53" s="73"/>
      <c r="H53" s="73"/>
      <c r="I53" s="73"/>
      <c r="J53" s="73"/>
      <c r="K53" s="73"/>
      <c r="L53" s="73"/>
      <c r="M53" s="73"/>
      <c r="N53" s="73"/>
      <c r="O53" s="73"/>
      <c r="P53" s="73"/>
      <c r="Q53" s="79"/>
      <c r="R53" s="73"/>
      <c r="S53" s="100"/>
    </row>
    <row r="54" spans="1:19" ht="14.25" thickBot="1" x14ac:dyDescent="0.2">
      <c r="A54" s="347"/>
      <c r="B54" s="114" t="s">
        <v>115</v>
      </c>
      <c r="C54" s="115"/>
      <c r="D54" s="115">
        <f>LEN('（様式1-1）エントリーシート'!$M$26)</f>
        <v>0</v>
      </c>
      <c r="E54" s="116"/>
      <c r="F54" s="102"/>
      <c r="G54" s="102"/>
      <c r="H54" s="102"/>
      <c r="I54" s="102"/>
      <c r="J54" s="102"/>
      <c r="K54" s="102"/>
      <c r="L54" s="102"/>
      <c r="M54" s="102"/>
      <c r="N54" s="102"/>
      <c r="O54" s="102"/>
      <c r="P54" s="102"/>
      <c r="Q54" s="104"/>
      <c r="R54" s="102"/>
      <c r="S54" s="105"/>
    </row>
    <row r="55" spans="1:19" x14ac:dyDescent="0.15">
      <c r="A55" s="346" t="s">
        <v>116</v>
      </c>
      <c r="B55" s="179" t="s">
        <v>100</v>
      </c>
      <c r="C55" s="180"/>
      <c r="D55" s="180">
        <f>LEN('（様式1-1）エントリーシート'!$F$27)</f>
        <v>0</v>
      </c>
      <c r="E55" s="181"/>
      <c r="F55" s="182"/>
      <c r="G55" s="182"/>
      <c r="H55" s="182"/>
      <c r="I55" s="182"/>
      <c r="J55" s="182"/>
      <c r="K55" s="182"/>
      <c r="L55" s="182"/>
      <c r="M55" s="182"/>
      <c r="N55" s="182"/>
      <c r="O55" s="182"/>
      <c r="P55" s="182"/>
      <c r="Q55" s="183"/>
      <c r="R55" s="182"/>
      <c r="S55" s="184"/>
    </row>
    <row r="56" spans="1:19" x14ac:dyDescent="0.15">
      <c r="A56" s="346"/>
      <c r="B56" s="75"/>
      <c r="C56" s="78"/>
      <c r="D56" s="85"/>
      <c r="E56" s="86"/>
      <c r="F56" s="73"/>
      <c r="G56" s="73"/>
      <c r="H56" s="73"/>
      <c r="I56" s="73"/>
      <c r="J56" s="73"/>
      <c r="K56" s="73"/>
      <c r="L56" s="73"/>
      <c r="M56" s="73"/>
      <c r="N56" s="76"/>
      <c r="O56" s="73"/>
      <c r="P56" s="73"/>
      <c r="Q56" s="87"/>
      <c r="R56" s="76"/>
      <c r="S56" s="113"/>
    </row>
    <row r="57" spans="1:19" x14ac:dyDescent="0.15">
      <c r="A57" s="346"/>
      <c r="B57" s="74" t="s">
        <v>102</v>
      </c>
      <c r="C57" s="78" t="e">
        <f>IF(VLOOKUP('（様式1-1）エントリーシート'!$F$28,選択項目!$A$2:$B$60,2,FALSE)="","",VLOOKUP('（様式1-1）エントリーシート'!$F$28,選択項目!$A$2:$B$60,2,FALSE))</f>
        <v>#N/A</v>
      </c>
      <c r="D57" s="78">
        <f>LEN('（様式1-1）エントリーシート'!$F$28)</f>
        <v>0</v>
      </c>
      <c r="E57" s="80"/>
      <c r="F57" s="73"/>
      <c r="G57" s="73"/>
      <c r="H57" s="73"/>
      <c r="I57" s="73"/>
      <c r="J57" s="73"/>
      <c r="K57" s="73"/>
      <c r="L57" s="73"/>
      <c r="M57" s="73"/>
      <c r="N57" s="73"/>
      <c r="O57" s="73"/>
      <c r="P57" s="73"/>
      <c r="Q57" s="79"/>
      <c r="R57" s="73"/>
      <c r="S57" s="100"/>
    </row>
    <row r="58" spans="1:19" x14ac:dyDescent="0.15">
      <c r="A58" s="346"/>
      <c r="B58" s="74" t="str">
        <f>'（様式1-1）エントリーシート'!G28</f>
        <v>所属課・係</v>
      </c>
      <c r="C58" s="78"/>
      <c r="D58" s="78">
        <f>LEN('（様式1-1）エントリーシート'!$H$28)</f>
        <v>0</v>
      </c>
      <c r="E58" s="80"/>
      <c r="F58" s="73"/>
      <c r="G58" s="73"/>
      <c r="H58" s="73"/>
      <c r="I58" s="73"/>
      <c r="J58" s="73"/>
      <c r="K58" s="73"/>
      <c r="L58" s="73"/>
      <c r="M58" s="73"/>
      <c r="N58" s="73"/>
      <c r="O58" s="73"/>
      <c r="P58" s="73"/>
      <c r="Q58" s="79"/>
      <c r="R58" s="73"/>
      <c r="S58" s="112">
        <f>IF('（様式1-1）エントリーシート'!$E$27="",0,1)</f>
        <v>0</v>
      </c>
    </row>
    <row r="59" spans="1:19" x14ac:dyDescent="0.15">
      <c r="A59" s="346"/>
      <c r="B59" s="75"/>
      <c r="C59" s="78"/>
      <c r="D59" s="85"/>
      <c r="E59" s="86"/>
      <c r="F59" s="73"/>
      <c r="G59" s="73"/>
      <c r="H59" s="73"/>
      <c r="I59" s="73"/>
      <c r="J59" s="73"/>
      <c r="K59" s="73"/>
      <c r="L59" s="73"/>
      <c r="M59" s="73"/>
      <c r="N59" s="76"/>
      <c r="O59" s="73"/>
      <c r="P59" s="73"/>
      <c r="Q59" s="87"/>
      <c r="R59" s="76"/>
      <c r="S59" s="113"/>
    </row>
    <row r="60" spans="1:19" x14ac:dyDescent="0.15">
      <c r="A60" s="346"/>
      <c r="B60" s="75"/>
      <c r="C60" s="78"/>
      <c r="D60" s="85"/>
      <c r="E60" s="86"/>
      <c r="F60" s="73"/>
      <c r="G60" s="73"/>
      <c r="H60" s="73"/>
      <c r="I60" s="73"/>
      <c r="J60" s="73"/>
      <c r="K60" s="73"/>
      <c r="L60" s="73"/>
      <c r="M60" s="73"/>
      <c r="N60" s="76"/>
      <c r="O60" s="73"/>
      <c r="P60" s="73"/>
      <c r="Q60" s="87"/>
      <c r="R60" s="76"/>
      <c r="S60" s="113"/>
    </row>
    <row r="61" spans="1:19" x14ac:dyDescent="0.15">
      <c r="A61" s="346"/>
      <c r="B61" s="74" t="s">
        <v>109</v>
      </c>
      <c r="C61" s="78"/>
      <c r="D61" s="78">
        <f>LEN('（様式1-1）エントリーシート'!$F$29)</f>
        <v>0</v>
      </c>
      <c r="E61" s="80"/>
      <c r="F61" s="73"/>
      <c r="G61" s="73"/>
      <c r="H61" s="73"/>
      <c r="I61" s="73"/>
      <c r="J61" s="73"/>
      <c r="K61" s="73"/>
      <c r="L61" s="73"/>
      <c r="M61" s="73"/>
      <c r="N61" s="73"/>
      <c r="O61" s="73"/>
      <c r="P61" s="73"/>
      <c r="Q61" s="79"/>
      <c r="R61" s="73"/>
      <c r="S61" s="100"/>
    </row>
    <row r="62" spans="1:19" ht="14.25" thickBot="1" x14ac:dyDescent="0.2">
      <c r="A62" s="347"/>
      <c r="B62" s="114" t="s">
        <v>117</v>
      </c>
      <c r="C62" s="115"/>
      <c r="D62" s="115">
        <f>LEN('（様式1-1）エントリーシート'!$M$29)</f>
        <v>0</v>
      </c>
      <c r="E62" s="116"/>
      <c r="F62" s="102"/>
      <c r="G62" s="102"/>
      <c r="H62" s="102"/>
      <c r="I62" s="102"/>
      <c r="J62" s="102"/>
      <c r="K62" s="102"/>
      <c r="L62" s="102"/>
      <c r="M62" s="102"/>
      <c r="N62" s="102"/>
      <c r="O62" s="102"/>
      <c r="P62" s="102"/>
      <c r="Q62" s="104"/>
      <c r="R62" s="102"/>
      <c r="S62" s="105"/>
    </row>
    <row r="63" spans="1:19" s="89" customFormat="1" x14ac:dyDescent="0.15">
      <c r="A63" s="92" t="str">
        <f>'（様式1-2）エントリーシート '!B8</f>
        <v>提案の概要</v>
      </c>
      <c r="B63" s="117"/>
      <c r="C63" s="95">
        <v>200</v>
      </c>
      <c r="D63" s="95">
        <f>LEN('（様式1-2）エントリーシート '!$E$8)</f>
        <v>51</v>
      </c>
      <c r="E63" s="96"/>
      <c r="F63" s="94"/>
      <c r="G63" s="94"/>
      <c r="H63" s="94"/>
      <c r="I63" s="94"/>
      <c r="J63" s="94"/>
      <c r="K63" s="94"/>
      <c r="L63" s="94"/>
      <c r="M63" s="94"/>
      <c r="N63" s="94"/>
      <c r="O63" s="94"/>
      <c r="P63" s="94"/>
      <c r="Q63" s="97"/>
      <c r="R63" s="94"/>
      <c r="S63" s="98"/>
    </row>
    <row r="64" spans="1:19" ht="71.25" customHeight="1" x14ac:dyDescent="0.15">
      <c r="A64" s="99" t="str" cm="1">
        <f t="array" ref="A64:B64">'（様式1-2）エントリーシート '!C9:D9</f>
        <v>１.　解決しようとしているSDGs目標とターゲットと今回の提案との結びつきを具体的に記入してください。</v>
      </c>
      <c r="B64" s="76">
        <v>0</v>
      </c>
      <c r="C64" s="88">
        <v>300</v>
      </c>
      <c r="D64" s="73">
        <f>LEN('（様式1-2）エントリーシート '!$E$9)</f>
        <v>66</v>
      </c>
      <c r="E64" s="73"/>
      <c r="F64" s="73"/>
      <c r="G64" s="73"/>
      <c r="H64" s="73"/>
      <c r="I64" s="73"/>
      <c r="J64" s="73"/>
      <c r="K64" s="73"/>
      <c r="L64" s="73"/>
      <c r="M64" s="73"/>
      <c r="N64" s="73"/>
      <c r="O64" s="73"/>
      <c r="P64" s="73"/>
      <c r="Q64" s="79"/>
      <c r="R64" s="73"/>
      <c r="S64" s="100"/>
    </row>
    <row r="65" spans="1:19" ht="81" x14ac:dyDescent="0.15">
      <c r="A65" s="99" t="str" cm="1">
        <f t="array" ref="A65:B65">'（様式1-2）エントリーシート '!C10:D10</f>
        <v>２.　あなた方が解決しようとする課題とその取り組みをはじめたきっかけ、その提案でどのように社会が変わるかを記入してください。</v>
      </c>
      <c r="B65" s="76">
        <v>0</v>
      </c>
      <c r="C65" s="88">
        <v>300</v>
      </c>
      <c r="D65" s="73">
        <f>LEN('（様式1-2）エントリーシート '!$E$10)</f>
        <v>0</v>
      </c>
      <c r="E65" s="73"/>
      <c r="F65" s="73"/>
      <c r="G65" s="73"/>
      <c r="H65" s="73"/>
      <c r="I65" s="73"/>
      <c r="J65" s="73"/>
      <c r="K65" s="73"/>
      <c r="L65" s="73"/>
      <c r="M65" s="73"/>
      <c r="N65" s="73"/>
      <c r="O65" s="73"/>
      <c r="P65" s="73"/>
      <c r="Q65" s="79"/>
      <c r="R65" s="73"/>
      <c r="S65" s="100"/>
    </row>
    <row r="66" spans="1:19" ht="108" x14ac:dyDescent="0.15">
      <c r="A66" s="99" t="str" cm="1">
        <f t="array" ref="A66:B66">'（様式1-2）エントリーシート '!C11:D11</f>
        <v xml:space="preserve">３.　これまでにない新市場・ビジネスチャンス、イノベーションにつながるポイントや自分たちの体験から考え出した独自性を記入してください。
</v>
      </c>
      <c r="B66" s="76">
        <v>0</v>
      </c>
      <c r="C66" s="88">
        <v>300</v>
      </c>
      <c r="D66" s="73">
        <f>LEN('（様式1-2）エントリーシート '!$E$11)</f>
        <v>24</v>
      </c>
      <c r="E66" s="73"/>
      <c r="F66" s="73"/>
      <c r="G66" s="73"/>
      <c r="H66" s="73"/>
      <c r="I66" s="73"/>
      <c r="J66" s="73"/>
      <c r="K66" s="73"/>
      <c r="L66" s="73"/>
      <c r="M66" s="73"/>
      <c r="N66" s="73"/>
      <c r="O66" s="73"/>
      <c r="P66" s="73"/>
      <c r="Q66" s="79"/>
      <c r="R66" s="73"/>
      <c r="S66" s="100"/>
    </row>
    <row r="67" spans="1:19" ht="162" x14ac:dyDescent="0.15">
      <c r="A67" s="99" t="str" cm="1">
        <f t="array" ref="A67:B67">'（様式1-2）エントリーシート '!C12:D12</f>
        <v xml:space="preserve">４.　実現に向けた計画、具体的に取り組んだ内容と技術的裏付、今後の進め方を記入してください。
※研究室等で継続して研究しているテーマについては、自分たちが関わってきた内容がわかるように記入してください。
</v>
      </c>
      <c r="B67" s="76">
        <v>0</v>
      </c>
      <c r="C67" s="88">
        <v>300</v>
      </c>
      <c r="D67" s="73">
        <f>LEN('（様式1-2）エントリーシート '!$E$12)</f>
        <v>24</v>
      </c>
      <c r="E67" s="73"/>
      <c r="F67" s="73"/>
      <c r="G67" s="73"/>
      <c r="H67" s="73"/>
      <c r="I67" s="73"/>
      <c r="J67" s="73"/>
      <c r="K67" s="73"/>
      <c r="L67" s="73"/>
      <c r="M67" s="73"/>
      <c r="N67" s="73"/>
      <c r="O67" s="73"/>
      <c r="P67" s="73"/>
      <c r="Q67" s="79"/>
      <c r="R67" s="73"/>
      <c r="S67" s="100"/>
    </row>
    <row r="68" spans="1:19" ht="135" x14ac:dyDescent="0.15">
      <c r="A68" s="99" t="str" cm="1">
        <f t="array" ref="A68:B68">'（様式1-2）エントリーシート '!C13:D13</f>
        <v xml:space="preserve">５.　チーム内の役割分担や外部の協力者の巻き込み方などを記入してください。
※それぞれのメンバーが取り組んだこと、苦労したこと、工夫したことがあれば、より具体的に記載してください。
</v>
      </c>
      <c r="B68" s="76">
        <v>0</v>
      </c>
      <c r="C68" s="88">
        <v>500</v>
      </c>
      <c r="D68" s="73">
        <f>LEN('（様式1-2）エントリーシート '!$E$13)</f>
        <v>126</v>
      </c>
      <c r="E68" s="73"/>
      <c r="F68" s="73"/>
      <c r="G68" s="73"/>
      <c r="H68" s="73"/>
      <c r="I68" s="73"/>
      <c r="J68" s="73"/>
      <c r="K68" s="73"/>
      <c r="L68" s="73"/>
      <c r="M68" s="73"/>
      <c r="N68" s="73"/>
      <c r="O68" s="73"/>
      <c r="P68" s="73"/>
      <c r="Q68" s="79"/>
      <c r="R68" s="73"/>
      <c r="S68" s="100"/>
    </row>
    <row r="69" spans="1:19" ht="122.25" thickBot="1" x14ac:dyDescent="0.2">
      <c r="A69" s="101" t="str" cm="1">
        <f t="array" ref="A69:B69">'（様式1-2）エントリーシート '!C14:D14</f>
        <v xml:space="preserve">６.　その他アピールポイント
※（例）多くの人に対しての伝わりやすさ、女性の活躍につながる、ジェンダード・イノベーションやフェムテックの視点　など
</v>
      </c>
      <c r="B69" s="118">
        <v>0</v>
      </c>
      <c r="C69" s="103">
        <v>300</v>
      </c>
      <c r="D69" s="102">
        <f>LEN('（様式1-2）エントリーシート '!$E$14)</f>
        <v>24</v>
      </c>
      <c r="E69" s="102"/>
      <c r="F69" s="102"/>
      <c r="G69" s="102"/>
      <c r="H69" s="102"/>
      <c r="I69" s="102"/>
      <c r="J69" s="102"/>
      <c r="K69" s="102"/>
      <c r="L69" s="102"/>
      <c r="M69" s="102"/>
      <c r="N69" s="102"/>
      <c r="O69" s="102"/>
      <c r="P69" s="102"/>
      <c r="Q69" s="104"/>
      <c r="R69" s="102"/>
      <c r="S69" s="105"/>
    </row>
  </sheetData>
  <sheetProtection algorithmName="SHA-512" hashValue="UzjGJLWVX7iUktJvwzFgfLsJFD/axw61LEvRp3ed/kZQvjVY5/srxxHHeiOSrfj8ZzO4mEf/SRS5axtNXh1ltQ==" saltValue="he+D5I65vsc6Lg4FU1PE8w==" spinCount="100000" sheet="1" objects="1" scenarios="1" selectLockedCells="1"/>
  <mergeCells count="13">
    <mergeCell ref="C1:S1"/>
    <mergeCell ref="A55:A62"/>
    <mergeCell ref="A1:B1"/>
    <mergeCell ref="A7:A14"/>
    <mergeCell ref="A3:B3"/>
    <mergeCell ref="A4:B4"/>
    <mergeCell ref="A5:B5"/>
    <mergeCell ref="A6:B6"/>
    <mergeCell ref="A15:A22"/>
    <mergeCell ref="A23:A30"/>
    <mergeCell ref="A31:A38"/>
    <mergeCell ref="A39:A46"/>
    <mergeCell ref="A47:A54"/>
  </mergeCells>
  <phoneticPr fontId="1"/>
  <conditionalFormatting sqref="C14">
    <cfRule type="cellIs" dxfId="25" priority="5" operator="equal">
      <formula>"02"</formula>
    </cfRule>
  </conditionalFormatting>
  <conditionalFormatting sqref="C22">
    <cfRule type="cellIs" dxfId="24" priority="4" operator="equal">
      <formula>"02"</formula>
    </cfRule>
  </conditionalFormatting>
  <conditionalFormatting sqref="C30">
    <cfRule type="cellIs" dxfId="23" priority="3" operator="equal">
      <formula>"02"</formula>
    </cfRule>
  </conditionalFormatting>
  <conditionalFormatting sqref="C38">
    <cfRule type="cellIs" dxfId="22" priority="2" operator="equal">
      <formula>"02"</formula>
    </cfRule>
  </conditionalFormatting>
  <conditionalFormatting sqref="C46">
    <cfRule type="cellIs" dxfId="21" priority="1" operator="equal">
      <formula>"02"</formula>
    </cfRule>
  </conditionalFormatting>
  <conditionalFormatting sqref="D7:D13">
    <cfRule type="cellIs" dxfId="20" priority="11" operator="equal">
      <formula>0</formula>
    </cfRule>
  </conditionalFormatting>
  <conditionalFormatting sqref="D15:D21">
    <cfRule type="cellIs" dxfId="19" priority="6" operator="equal">
      <formula>0</formula>
    </cfRule>
  </conditionalFormatting>
  <conditionalFormatting sqref="D47">
    <cfRule type="cellIs" dxfId="18" priority="25" operator="equal">
      <formula>0</formula>
    </cfRule>
  </conditionalFormatting>
  <conditionalFormatting sqref="D49:D50">
    <cfRule type="cellIs" dxfId="17" priority="18" operator="equal">
      <formula>0</formula>
    </cfRule>
  </conditionalFormatting>
  <conditionalFormatting sqref="D53:D55">
    <cfRule type="cellIs" dxfId="16" priority="16" operator="equal">
      <formula>0</formula>
    </cfRule>
  </conditionalFormatting>
  <conditionalFormatting sqref="D57:D58">
    <cfRule type="cellIs" dxfId="15" priority="22" operator="equal">
      <formula>0</formula>
    </cfRule>
  </conditionalFormatting>
  <conditionalFormatting sqref="D61:D62">
    <cfRule type="cellIs" dxfId="14" priority="20" operator="equal">
      <formula>0</formula>
    </cfRule>
  </conditionalFormatting>
  <conditionalFormatting sqref="D63">
    <cfRule type="cellIs" dxfId="13" priority="39" operator="greaterThan">
      <formula>$C$63</formula>
    </cfRule>
  </conditionalFormatting>
  <conditionalFormatting sqref="D64">
    <cfRule type="cellIs" dxfId="12" priority="38" operator="greaterThan">
      <formula>$C$64</formula>
    </cfRule>
  </conditionalFormatting>
  <conditionalFormatting sqref="D65">
    <cfRule type="cellIs" dxfId="11" priority="37" operator="greaterThan">
      <formula>$C$65</formula>
    </cfRule>
  </conditionalFormatting>
  <conditionalFormatting sqref="D66">
    <cfRule type="cellIs" dxfId="10" priority="36" operator="greaterThan">
      <formula>$C$66</formula>
    </cfRule>
  </conditionalFormatting>
  <conditionalFormatting sqref="D67">
    <cfRule type="cellIs" dxfId="9" priority="35" operator="greaterThan">
      <formula>$C$67</formula>
    </cfRule>
  </conditionalFormatting>
  <conditionalFormatting sqref="D68">
    <cfRule type="cellIs" dxfId="8" priority="31" operator="between">
      <formula>300</formula>
      <formula>500</formula>
    </cfRule>
    <cfRule type="cellIs" dxfId="7" priority="34" operator="greaterThan">
      <formula>$C$68</formula>
    </cfRule>
  </conditionalFormatting>
  <conditionalFormatting sqref="D69">
    <cfRule type="cellIs" dxfId="6" priority="33" operator="greaterThan">
      <formula>$C$69</formula>
    </cfRule>
  </conditionalFormatting>
  <conditionalFormatting sqref="N4">
    <cfRule type="cellIs" dxfId="5" priority="32" operator="equal">
      <formula>"女子が男子を下回る"</formula>
    </cfRule>
    <cfRule type="cellIs" dxfId="4" priority="40" operator="equal">
      <formula>"""女子が男子を下回る"""</formula>
    </cfRule>
  </conditionalFormatting>
  <conditionalFormatting sqref="Q4">
    <cfRule type="cellIs" dxfId="3" priority="30" operator="greaterThan">
      <formula>0</formula>
    </cfRule>
  </conditionalFormatting>
  <conditionalFormatting sqref="R4:S4">
    <cfRule type="cellIs" dxfId="2" priority="41" operator="equal">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D1BCC-3518-446D-A5C5-45A43BB581CA}">
  <sheetPr>
    <tabColor rgb="FFFF0000"/>
  </sheetPr>
  <dimension ref="A1:N60"/>
  <sheetViews>
    <sheetView workbookViewId="0">
      <pane ySplit="1" topLeftCell="A2" activePane="bottomLeft" state="frozen"/>
      <selection pane="bottomLeft" activeCell="D11" sqref="D11"/>
    </sheetView>
  </sheetViews>
  <sheetFormatPr defaultRowHeight="13.5" x14ac:dyDescent="0.15"/>
  <cols>
    <col min="1" max="1" width="19.625" customWidth="1"/>
    <col min="2" max="2" width="5" hidden="1" customWidth="1"/>
    <col min="4" max="4" width="24.25" customWidth="1"/>
    <col min="5" max="5" width="5" style="129" customWidth="1"/>
    <col min="7" max="7" width="10.125" customWidth="1"/>
    <col min="8" max="8" width="5.875" hidden="1" customWidth="1"/>
    <col min="11" max="11" width="0" hidden="1" customWidth="1"/>
    <col min="14" max="14" width="0" hidden="1" customWidth="1"/>
  </cols>
  <sheetData>
    <row r="1" spans="1:14" x14ac:dyDescent="0.15">
      <c r="A1" s="63" t="s">
        <v>118</v>
      </c>
      <c r="B1" s="63" t="s">
        <v>119</v>
      </c>
      <c r="D1" s="63" t="s">
        <v>120</v>
      </c>
      <c r="E1" s="128" t="s">
        <v>121</v>
      </c>
      <c r="G1" s="63" t="s">
        <v>16</v>
      </c>
      <c r="H1" s="63"/>
      <c r="I1" s="67"/>
      <c r="J1" s="63" t="s">
        <v>17</v>
      </c>
      <c r="K1" s="63"/>
      <c r="M1" s="63" t="s">
        <v>21</v>
      </c>
      <c r="N1" s="63"/>
    </row>
    <row r="2" spans="1:14" x14ac:dyDescent="0.15">
      <c r="A2" s="60" t="s">
        <v>122</v>
      </c>
      <c r="B2" s="62" t="s">
        <v>123</v>
      </c>
      <c r="D2" s="61" t="s">
        <v>124</v>
      </c>
      <c r="E2" s="62" t="s">
        <v>123</v>
      </c>
      <c r="G2" s="65" t="s">
        <v>90</v>
      </c>
      <c r="H2" s="66" t="s">
        <v>123</v>
      </c>
      <c r="J2" s="65" t="s">
        <v>18</v>
      </c>
      <c r="K2" s="66" t="s">
        <v>123</v>
      </c>
      <c r="M2" s="65" t="s">
        <v>125</v>
      </c>
      <c r="N2" s="66" t="s">
        <v>123</v>
      </c>
    </row>
    <row r="3" spans="1:14" x14ac:dyDescent="0.15">
      <c r="A3" s="60" t="s">
        <v>126</v>
      </c>
      <c r="B3" s="62" t="s">
        <v>127</v>
      </c>
      <c r="D3" s="61" t="s">
        <v>128</v>
      </c>
      <c r="E3" s="62" t="s">
        <v>127</v>
      </c>
      <c r="G3" s="65" t="s">
        <v>91</v>
      </c>
      <c r="H3" s="66" t="s">
        <v>129</v>
      </c>
      <c r="J3" s="65" t="s">
        <v>69</v>
      </c>
      <c r="K3" s="66" t="s">
        <v>129</v>
      </c>
      <c r="M3" s="65" t="s">
        <v>130</v>
      </c>
      <c r="N3" s="66" t="s">
        <v>129</v>
      </c>
    </row>
    <row r="4" spans="1:14" x14ac:dyDescent="0.15">
      <c r="A4" s="60" t="s">
        <v>57</v>
      </c>
      <c r="B4" s="62" t="s">
        <v>131</v>
      </c>
      <c r="D4" s="61" t="s">
        <v>132</v>
      </c>
      <c r="E4" s="62" t="s">
        <v>133</v>
      </c>
      <c r="G4" s="65" t="s">
        <v>92</v>
      </c>
      <c r="H4" s="66" t="s">
        <v>131</v>
      </c>
    </row>
    <row r="5" spans="1:14" x14ac:dyDescent="0.15">
      <c r="A5" s="60" t="s">
        <v>134</v>
      </c>
      <c r="B5" s="62" t="s">
        <v>135</v>
      </c>
      <c r="D5" s="61" t="s">
        <v>136</v>
      </c>
      <c r="E5" s="62" t="s">
        <v>137</v>
      </c>
      <c r="G5" s="65" t="s">
        <v>93</v>
      </c>
      <c r="H5" s="66" t="s">
        <v>135</v>
      </c>
    </row>
    <row r="6" spans="1:14" x14ac:dyDescent="0.15">
      <c r="A6" s="60" t="s">
        <v>138</v>
      </c>
      <c r="B6" s="62" t="s">
        <v>139</v>
      </c>
      <c r="D6" s="61" t="s">
        <v>140</v>
      </c>
      <c r="E6" s="62" t="s">
        <v>141</v>
      </c>
      <c r="G6" s="65" t="s">
        <v>94</v>
      </c>
      <c r="H6" s="66" t="s">
        <v>139</v>
      </c>
    </row>
    <row r="7" spans="1:14" x14ac:dyDescent="0.15">
      <c r="A7" s="60" t="s">
        <v>142</v>
      </c>
      <c r="B7" s="62" t="s">
        <v>143</v>
      </c>
      <c r="D7" s="61" t="s">
        <v>144</v>
      </c>
      <c r="E7" s="62" t="s">
        <v>145</v>
      </c>
      <c r="G7" s="65" t="s">
        <v>95</v>
      </c>
      <c r="H7" s="66" t="s">
        <v>143</v>
      </c>
    </row>
    <row r="8" spans="1:14" x14ac:dyDescent="0.15">
      <c r="A8" s="60" t="s">
        <v>146</v>
      </c>
      <c r="B8" s="62" t="s">
        <v>147</v>
      </c>
      <c r="D8" s="61" t="s">
        <v>148</v>
      </c>
      <c r="E8" s="62" t="s">
        <v>149</v>
      </c>
      <c r="G8" s="65" t="s">
        <v>65</v>
      </c>
      <c r="H8" s="66" t="s">
        <v>150</v>
      </c>
    </row>
    <row r="9" spans="1:14" x14ac:dyDescent="0.15">
      <c r="A9" s="60" t="s">
        <v>151</v>
      </c>
      <c r="B9" s="62" t="s">
        <v>152</v>
      </c>
      <c r="D9" s="61" t="s">
        <v>153</v>
      </c>
      <c r="E9" s="62" t="s">
        <v>154</v>
      </c>
      <c r="G9" s="65" t="s">
        <v>96</v>
      </c>
      <c r="H9" s="66" t="s">
        <v>155</v>
      </c>
    </row>
    <row r="10" spans="1:14" x14ac:dyDescent="0.15">
      <c r="A10" s="60" t="s">
        <v>156</v>
      </c>
      <c r="B10" s="62" t="s">
        <v>157</v>
      </c>
      <c r="D10" s="61" t="s">
        <v>15</v>
      </c>
      <c r="E10" s="62" t="s">
        <v>158</v>
      </c>
    </row>
    <row r="11" spans="1:14" x14ac:dyDescent="0.15">
      <c r="A11" s="60" t="s">
        <v>159</v>
      </c>
      <c r="B11" s="62" t="s">
        <v>160</v>
      </c>
    </row>
    <row r="12" spans="1:14" x14ac:dyDescent="0.15">
      <c r="A12" s="60" t="s">
        <v>161</v>
      </c>
      <c r="B12" s="62" t="s">
        <v>162</v>
      </c>
    </row>
    <row r="13" spans="1:14" x14ac:dyDescent="0.15">
      <c r="A13" s="60" t="s">
        <v>163</v>
      </c>
      <c r="B13" s="62" t="s">
        <v>164</v>
      </c>
    </row>
    <row r="14" spans="1:14" x14ac:dyDescent="0.15">
      <c r="A14" s="60" t="s">
        <v>165</v>
      </c>
      <c r="B14" s="62" t="s">
        <v>166</v>
      </c>
    </row>
    <row r="15" spans="1:14" x14ac:dyDescent="0.15">
      <c r="A15" s="60" t="s">
        <v>167</v>
      </c>
      <c r="B15" s="62" t="s">
        <v>168</v>
      </c>
    </row>
    <row r="16" spans="1:14" x14ac:dyDescent="0.15">
      <c r="A16" s="60" t="s">
        <v>169</v>
      </c>
      <c r="B16" s="62" t="s">
        <v>170</v>
      </c>
    </row>
    <row r="17" spans="1:2" x14ac:dyDescent="0.15">
      <c r="A17" s="60" t="s">
        <v>171</v>
      </c>
      <c r="B17" s="62" t="s">
        <v>172</v>
      </c>
    </row>
    <row r="18" spans="1:2" x14ac:dyDescent="0.15">
      <c r="A18" s="60" t="s">
        <v>173</v>
      </c>
      <c r="B18" s="62" t="s">
        <v>174</v>
      </c>
    </row>
    <row r="19" spans="1:2" x14ac:dyDescent="0.15">
      <c r="A19" s="60" t="s">
        <v>175</v>
      </c>
      <c r="B19" s="62" t="s">
        <v>176</v>
      </c>
    </row>
    <row r="20" spans="1:2" x14ac:dyDescent="0.15">
      <c r="A20" s="60" t="s">
        <v>177</v>
      </c>
      <c r="B20" s="62" t="s">
        <v>178</v>
      </c>
    </row>
    <row r="21" spans="1:2" x14ac:dyDescent="0.15">
      <c r="A21" s="60" t="s">
        <v>179</v>
      </c>
      <c r="B21" s="62" t="s">
        <v>180</v>
      </c>
    </row>
    <row r="22" spans="1:2" x14ac:dyDescent="0.15">
      <c r="A22" s="60" t="s">
        <v>181</v>
      </c>
      <c r="B22" s="62" t="s">
        <v>182</v>
      </c>
    </row>
    <row r="23" spans="1:2" x14ac:dyDescent="0.15">
      <c r="A23" s="60" t="s">
        <v>183</v>
      </c>
      <c r="B23" s="62" t="s">
        <v>184</v>
      </c>
    </row>
    <row r="24" spans="1:2" x14ac:dyDescent="0.15">
      <c r="A24" s="60" t="s">
        <v>185</v>
      </c>
      <c r="B24" s="62" t="s">
        <v>186</v>
      </c>
    </row>
    <row r="25" spans="1:2" x14ac:dyDescent="0.15">
      <c r="A25" s="60" t="s">
        <v>187</v>
      </c>
      <c r="B25" s="62" t="s">
        <v>188</v>
      </c>
    </row>
    <row r="26" spans="1:2" x14ac:dyDescent="0.15">
      <c r="A26" s="60" t="s">
        <v>189</v>
      </c>
      <c r="B26" s="62" t="s">
        <v>190</v>
      </c>
    </row>
    <row r="27" spans="1:2" x14ac:dyDescent="0.15">
      <c r="A27" s="60" t="s">
        <v>191</v>
      </c>
      <c r="B27" s="62" t="s">
        <v>192</v>
      </c>
    </row>
    <row r="28" spans="1:2" x14ac:dyDescent="0.15">
      <c r="A28" s="60" t="s">
        <v>193</v>
      </c>
      <c r="B28" s="62" t="s">
        <v>194</v>
      </c>
    </row>
    <row r="29" spans="1:2" x14ac:dyDescent="0.15">
      <c r="A29" s="60" t="s">
        <v>195</v>
      </c>
      <c r="B29" s="62" t="s">
        <v>196</v>
      </c>
    </row>
    <row r="30" spans="1:2" x14ac:dyDescent="0.15">
      <c r="A30" s="60" t="s">
        <v>197</v>
      </c>
      <c r="B30" s="62" t="s">
        <v>198</v>
      </c>
    </row>
    <row r="31" spans="1:2" x14ac:dyDescent="0.15">
      <c r="A31" s="60" t="s">
        <v>199</v>
      </c>
      <c r="B31" s="62" t="s">
        <v>200</v>
      </c>
    </row>
    <row r="32" spans="1:2" x14ac:dyDescent="0.15">
      <c r="A32" s="60" t="s">
        <v>201</v>
      </c>
      <c r="B32" s="62" t="s">
        <v>202</v>
      </c>
    </row>
    <row r="33" spans="1:2" x14ac:dyDescent="0.15">
      <c r="A33" s="60" t="s">
        <v>203</v>
      </c>
      <c r="B33" s="62" t="s">
        <v>204</v>
      </c>
    </row>
    <row r="34" spans="1:2" x14ac:dyDescent="0.15">
      <c r="A34" s="60" t="s">
        <v>205</v>
      </c>
      <c r="B34" s="62" t="s">
        <v>206</v>
      </c>
    </row>
    <row r="35" spans="1:2" x14ac:dyDescent="0.15">
      <c r="A35" s="60" t="s">
        <v>207</v>
      </c>
      <c r="B35" s="62" t="s">
        <v>208</v>
      </c>
    </row>
    <row r="36" spans="1:2" x14ac:dyDescent="0.15">
      <c r="A36" s="60" t="s">
        <v>209</v>
      </c>
      <c r="B36" s="62" t="s">
        <v>210</v>
      </c>
    </row>
    <row r="37" spans="1:2" x14ac:dyDescent="0.15">
      <c r="A37" s="60" t="s">
        <v>211</v>
      </c>
      <c r="B37" s="62" t="s">
        <v>212</v>
      </c>
    </row>
    <row r="38" spans="1:2" x14ac:dyDescent="0.15">
      <c r="A38" s="60" t="s">
        <v>213</v>
      </c>
      <c r="B38" s="62" t="s">
        <v>214</v>
      </c>
    </row>
    <row r="39" spans="1:2" x14ac:dyDescent="0.15">
      <c r="A39" s="60" t="s">
        <v>215</v>
      </c>
      <c r="B39" s="62" t="s">
        <v>216</v>
      </c>
    </row>
    <row r="40" spans="1:2" x14ac:dyDescent="0.15">
      <c r="A40" s="60" t="s">
        <v>217</v>
      </c>
      <c r="B40" s="62" t="s">
        <v>218</v>
      </c>
    </row>
    <row r="41" spans="1:2" x14ac:dyDescent="0.15">
      <c r="A41" s="60" t="s">
        <v>219</v>
      </c>
      <c r="B41" s="62" t="s">
        <v>220</v>
      </c>
    </row>
    <row r="42" spans="1:2" x14ac:dyDescent="0.15">
      <c r="A42" s="60" t="s">
        <v>221</v>
      </c>
      <c r="B42" s="62" t="s">
        <v>222</v>
      </c>
    </row>
    <row r="43" spans="1:2" x14ac:dyDescent="0.15">
      <c r="A43" s="60" t="s">
        <v>223</v>
      </c>
      <c r="B43" s="62" t="s">
        <v>224</v>
      </c>
    </row>
    <row r="44" spans="1:2" x14ac:dyDescent="0.15">
      <c r="A44" s="60" t="s">
        <v>225</v>
      </c>
      <c r="B44" s="62" t="s">
        <v>226</v>
      </c>
    </row>
    <row r="45" spans="1:2" x14ac:dyDescent="0.15">
      <c r="A45" s="60" t="s">
        <v>227</v>
      </c>
      <c r="B45" s="62" t="s">
        <v>228</v>
      </c>
    </row>
    <row r="46" spans="1:2" x14ac:dyDescent="0.15">
      <c r="A46" s="60" t="s">
        <v>229</v>
      </c>
      <c r="B46" s="62" t="s">
        <v>230</v>
      </c>
    </row>
    <row r="47" spans="1:2" x14ac:dyDescent="0.15">
      <c r="A47" s="60" t="s">
        <v>231</v>
      </c>
      <c r="B47" s="62" t="s">
        <v>232</v>
      </c>
    </row>
    <row r="48" spans="1:2" x14ac:dyDescent="0.15">
      <c r="A48" s="60" t="s">
        <v>233</v>
      </c>
      <c r="B48" s="62" t="s">
        <v>234</v>
      </c>
    </row>
    <row r="49" spans="1:2" x14ac:dyDescent="0.15">
      <c r="A49" s="60" t="s">
        <v>235</v>
      </c>
      <c r="B49" s="62" t="s">
        <v>236</v>
      </c>
    </row>
    <row r="50" spans="1:2" x14ac:dyDescent="0.15">
      <c r="A50" s="60" t="s">
        <v>237</v>
      </c>
      <c r="B50" s="62" t="s">
        <v>238</v>
      </c>
    </row>
    <row r="51" spans="1:2" x14ac:dyDescent="0.15">
      <c r="A51" s="60" t="s">
        <v>239</v>
      </c>
      <c r="B51" s="62" t="s">
        <v>240</v>
      </c>
    </row>
    <row r="52" spans="1:2" x14ac:dyDescent="0.15">
      <c r="A52" s="60" t="s">
        <v>241</v>
      </c>
      <c r="B52" s="62" t="s">
        <v>242</v>
      </c>
    </row>
    <row r="53" spans="1:2" x14ac:dyDescent="0.15">
      <c r="A53" s="60" t="s">
        <v>243</v>
      </c>
      <c r="B53" s="62" t="s">
        <v>244</v>
      </c>
    </row>
    <row r="54" spans="1:2" x14ac:dyDescent="0.15">
      <c r="A54" s="60" t="s">
        <v>245</v>
      </c>
      <c r="B54" s="62" t="s">
        <v>246</v>
      </c>
    </row>
    <row r="55" spans="1:2" x14ac:dyDescent="0.15">
      <c r="A55" s="60" t="s">
        <v>247</v>
      </c>
      <c r="B55" s="62" t="s">
        <v>248</v>
      </c>
    </row>
    <row r="56" spans="1:2" x14ac:dyDescent="0.15">
      <c r="A56" s="60" t="s">
        <v>249</v>
      </c>
      <c r="B56" s="62" t="s">
        <v>250</v>
      </c>
    </row>
    <row r="57" spans="1:2" x14ac:dyDescent="0.15">
      <c r="A57" s="60" t="s">
        <v>251</v>
      </c>
      <c r="B57" s="62" t="s">
        <v>252</v>
      </c>
    </row>
    <row r="58" spans="1:2" x14ac:dyDescent="0.15">
      <c r="A58" s="60" t="s">
        <v>253</v>
      </c>
      <c r="B58" s="62" t="s">
        <v>254</v>
      </c>
    </row>
    <row r="59" spans="1:2" x14ac:dyDescent="0.15">
      <c r="A59" s="60" t="s">
        <v>255</v>
      </c>
      <c r="B59" s="62" t="s">
        <v>256</v>
      </c>
    </row>
    <row r="60" spans="1:2" x14ac:dyDescent="0.15">
      <c r="A60" s="60" t="s">
        <v>257</v>
      </c>
      <c r="B60" s="62" t="s">
        <v>258</v>
      </c>
    </row>
  </sheetData>
  <sheetProtection algorithmName="SHA-512" hashValue="mcLaGYzLr3yarpTqlSILC4/nu/CuK0b6qF218qeWGUKcpCrPIv09yS9tdcikopnu5C7ep1T4SIl0tfUGGohq7g==" saltValue="UVIo+kO31hT35qes2U2W+A==" spinCount="100000" sheet="1" objects="1" scenarios="1"/>
  <sortState xmlns:xlrd2="http://schemas.microsoft.com/office/spreadsheetml/2017/richdata2" ref="D116:D213">
    <sortCondition ref="D116:D213"/>
  </sortState>
  <phoneticPr fontId="1"/>
  <conditionalFormatting sqref="D2:D9">
    <cfRule type="duplicateValues" dxfId="1" priority="114"/>
  </conditionalFormatting>
  <conditionalFormatting sqref="D10">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f09d761-cd3a-44c1-a771-efe0bb5d2011">
      <UserInfo>
        <DisplayName>高専gcon 2024 メンバー</DisplayName>
        <AccountId>224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8F41A8C63B3D247B3FB71C6A4BB03D1" ma:contentTypeVersion="10" ma:contentTypeDescription="新しいドキュメントを作成します。" ma:contentTypeScope="" ma:versionID="18c4d275962b9e5e3da94508527da174">
  <xsd:schema xmlns:xsd="http://www.w3.org/2001/XMLSchema" xmlns:xs="http://www.w3.org/2001/XMLSchema" xmlns:p="http://schemas.microsoft.com/office/2006/metadata/properties" xmlns:ns2="da149813-0353-45c1-8a7d-4fccac12227d" xmlns:ns3="cf09d761-cd3a-44c1-a771-efe0bb5d2011" targetNamespace="http://schemas.microsoft.com/office/2006/metadata/properties" ma:root="true" ma:fieldsID="0022366feb238a213b5cb91f39698d82" ns2:_="" ns3:_="">
    <xsd:import namespace="da149813-0353-45c1-8a7d-4fccac12227d"/>
    <xsd:import namespace="cf09d761-cd3a-44c1-a771-efe0bb5d20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49813-0353-45c1-8a7d-4fccac1222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f09d761-cd3a-44c1-a771-efe0bb5d2011"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F38E4F-2A2D-4445-8699-CD0233C653E5}">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http://purl.org/dc/terms/"/>
    <ds:schemaRef ds:uri="http://schemas.microsoft.com/office/infopath/2007/PartnerControls"/>
    <ds:schemaRef ds:uri="cf09d761-cd3a-44c1-a771-efe0bb5d2011"/>
    <ds:schemaRef ds:uri="da149813-0353-45c1-8a7d-4fccac12227d"/>
    <ds:schemaRef ds:uri="http://schemas.microsoft.com/office/2006/metadata/properties"/>
  </ds:schemaRefs>
</ds:datastoreItem>
</file>

<file path=customXml/itemProps2.xml><?xml version="1.0" encoding="utf-8"?>
<ds:datastoreItem xmlns:ds="http://schemas.openxmlformats.org/officeDocument/2006/customXml" ds:itemID="{F5F8E565-5475-4FBD-859F-D7317344A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49813-0353-45c1-8a7d-4fccac12227d"/>
    <ds:schemaRef ds:uri="cf09d761-cd3a-44c1-a771-efe0bb5d20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0A6BB8-482A-42BB-8EDD-BA21B61030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（様式1-1）エントリーシート</vt:lpstr>
      <vt:lpstr>（様式1-2）エントリーシート </vt:lpstr>
      <vt:lpstr>提案イメージ</vt:lpstr>
      <vt:lpstr>【記入例】様式1-1</vt:lpstr>
      <vt:lpstr>【記入例】様式1-2</vt:lpstr>
      <vt:lpstr>【記入例】提案イメージ</vt:lpstr>
      <vt:lpstr>チェック項目リスト</vt:lpstr>
      <vt:lpstr>選択項目</vt:lpstr>
      <vt:lpstr>'（様式1-1）エントリーシート'!Print_Area</vt:lpstr>
      <vt:lpstr>'（様式1-2）エントリーシート '!Print_Area</vt:lpstr>
      <vt:lpstr>'【記入例】様式1-1'!Print_Area</vt:lpstr>
      <vt:lpstr>'【記入例】様式1-2'!Print_Area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2023-05-23T07:04:20Z</dcterms:created>
  <dcterms:modified xsi:type="dcterms:W3CDTF">2024-07-09T00:58:42Z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0x01010048F41A8C63B3D247B3FB71C6A4BB03D1</vt:lpwstr>
  </property>
  <property fmtid="{D5CDD505-2E9C-101B-9397-08002B2CF9AE}" pid="3" name="Order">
    <vt:r8>148600</vt:r8>
  </property>
  <property fmtid="{D5CDD505-2E9C-101B-9397-08002B2CF9AE}" pid="4" name="TaxKeyword">
    <vt:lpwstr/>
  </property>
  <property fmtid="{D5CDD505-2E9C-101B-9397-08002B2CF9AE}" pid="5" name="MediaServiceImageTags">
    <vt:lpwstr/>
  </property>
</Properties>
</file>